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2120" windowHeight="3945" activeTab="0"/>
  </bookViews>
  <sheets>
    <sheet name="FS (2)" sheetId="1" r:id="rId1"/>
  </sheets>
  <definedNames>
    <definedName name="_xlnm.Print_Area" localSheetId="0">'FS (2)'!$A$1:$F$293</definedName>
  </definedNames>
  <calcPr fullCalcOnLoad="1"/>
</workbook>
</file>

<file path=xl/sharedStrings.xml><?xml version="1.0" encoding="utf-8"?>
<sst xmlns="http://schemas.openxmlformats.org/spreadsheetml/2006/main" count="444" uniqueCount="245">
  <si>
    <t>Government of India</t>
  </si>
  <si>
    <t>National Programme of Mid-Day Meal in Schools</t>
  </si>
  <si>
    <t>Part-D: ANALYSIS SHEET</t>
  </si>
  <si>
    <t>Sl. No.</t>
  </si>
  <si>
    <t>As per GoI record</t>
  </si>
  <si>
    <t xml:space="preserve">As per State's AWP&amp;B </t>
  </si>
  <si>
    <t>Diff</t>
  </si>
  <si>
    <t>% Diff</t>
  </si>
  <si>
    <t>5(4-3)</t>
  </si>
  <si>
    <t>*: Lifting as per FCI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</si>
  <si>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</si>
  <si>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</si>
  <si>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</si>
  <si>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</si>
  <si>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</si>
  <si>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</si>
  <si>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</si>
  <si>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District</t>
  </si>
  <si>
    <t>Total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</si>
  <si>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</si>
  <si>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</si>
  <si>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</si>
  <si>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</si>
  <si>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</si>
  <si>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</si>
  <si>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</si>
  <si>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</si>
  <si>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</si>
  <si>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</si>
  <si>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2nd Installment</t>
  </si>
  <si>
    <t>Sub total</t>
  </si>
  <si>
    <t>Grand Total</t>
  </si>
  <si>
    <t>(Rs. In lakhs)</t>
  </si>
  <si>
    <t>Disbursed to Dist</t>
  </si>
  <si>
    <t xml:space="preserve">Total Availibility </t>
  </si>
  <si>
    <t xml:space="preserve">% Availibility </t>
  </si>
  <si>
    <t xml:space="preserve">Availibility </t>
  </si>
  <si>
    <t xml:space="preserve">% Utilisation                    </t>
  </si>
  <si>
    <t>Sr. No.</t>
  </si>
  <si>
    <t>Effective Rate of Meals Served</t>
  </si>
  <si>
    <t>Primary + Upper Primary</t>
  </si>
  <si>
    <t>Activity</t>
  </si>
  <si>
    <t>Exp as % of allocation</t>
  </si>
  <si>
    <t>Unspent Balance</t>
  </si>
  <si>
    <t>External Monitoring &amp; Evaluation</t>
  </si>
  <si>
    <t>Foodgrains Lifted (in MTs)</t>
  </si>
  <si>
    <t>Maximum fund permissibale</t>
  </si>
  <si>
    <t>actual expenditure incurred by State</t>
  </si>
  <si>
    <t xml:space="preserve"> 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</si>
  <si>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</si>
  <si>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</si>
  <si>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</si>
  <si>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</si>
  <si>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</si>
  <si>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</si>
  <si>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</si>
  <si>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</si>
  <si>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</si>
  <si>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</si>
  <si>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</si>
  <si>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</si>
  <si>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UP.PY</t>
  </si>
  <si>
    <t>PY &amp; UP PY</t>
  </si>
  <si>
    <t>Diff.</t>
  </si>
  <si>
    <t>6.1) Releasing details</t>
  </si>
  <si>
    <t>1.1) Calculation of Bench mark for utilisation.</t>
  </si>
  <si>
    <t>1. ANALYSIS OF NO. OF MEALS</t>
  </si>
  <si>
    <t xml:space="preserve">1.1.1) No. of School working days  </t>
  </si>
  <si>
    <t xml:space="preserve">1.2) No. of School working days </t>
  </si>
  <si>
    <t>5=(3-4)</t>
  </si>
  <si>
    <t>Stage</t>
  </si>
  <si>
    <t xml:space="preserve">2. COVERAGE </t>
  </si>
  <si>
    <t>Districts</t>
  </si>
  <si>
    <t>No. of  Institutions</t>
  </si>
  <si>
    <t>Non-Coverage</t>
  </si>
  <si>
    <t>% NC</t>
  </si>
  <si>
    <t>Average number of children availing MDM*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</si>
  <si>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</si>
  <si>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</si>
  <si>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</si>
  <si>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</si>
  <si>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4.4) Cooking cost allocation and disbursed to Districts</t>
  </si>
  <si>
    <t>4.5)  District-wise Cooking Cost availability</t>
  </si>
  <si>
    <t>4.6) Cooking Cost Utilisation</t>
  </si>
  <si>
    <t>4.7)  District-wise Utilisation of Cooking cost</t>
  </si>
  <si>
    <t>Lifted*</t>
  </si>
  <si>
    <t>Utilisation*</t>
  </si>
  <si>
    <t>Cooking assistance received*</t>
  </si>
  <si>
    <t>Utilisation of Cooking assistance*</t>
  </si>
  <si>
    <t>No. of Institutions  serving MDM*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</si>
  <si>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</si>
  <si>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</si>
  <si>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</si>
  <si>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</si>
  <si>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</si>
  <si>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</si>
  <si>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</si>
  <si>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>Total no. of Meals supposed to have been served (APR-DEC)</t>
  </si>
  <si>
    <t>Bench Mark</t>
  </si>
  <si>
    <r>
      <t>(i</t>
    </r>
    <r>
      <rPr>
        <i/>
        <sz val="10"/>
        <rFont val="Bookman Old Style"/>
        <family val="1"/>
      </rPr>
      <t>n MTs)</t>
    </r>
  </si>
  <si>
    <t xml:space="preserve">Stage </t>
  </si>
  <si>
    <t>Upp. Primary</t>
  </si>
  <si>
    <t>1.1.2)No. of Meals (Primary &amp; Upper Primary )</t>
  </si>
  <si>
    <t>3. ANALYSIS OF FOOD GRAINS (PRIMARY+UPPER PRIMARY)</t>
  </si>
  <si>
    <t>4.3) ANALYSIS ON OPENING BALANCE AND CLOSING BALANCE</t>
  </si>
  <si>
    <t>_</t>
  </si>
  <si>
    <t xml:space="preserve">Bills raised by FCI </t>
  </si>
  <si>
    <t xml:space="preserve">Central Assistance Released by GOI </t>
  </si>
  <si>
    <t xml:space="preserve">Payment to FCI by State/UT </t>
  </si>
  <si>
    <t>Pending Bills</t>
  </si>
  <si>
    <t xml:space="preserve">Allocation for 2010-11                                           </t>
  </si>
  <si>
    <t>OB as on 1.4.2010</t>
  </si>
  <si>
    <t>5) ANALYSIS ON HONORARIUM TO COOKS-CUM-HELPERS</t>
  </si>
  <si>
    <t>5.1)  District-wise Honorarium to cook-cum-Helpers</t>
  </si>
  <si>
    <t>6. ANALYSIS ON MANAGEMENT, MONITORING &amp; EVALUATION (MME)</t>
  </si>
  <si>
    <t>7. ANALYSIS ON Transpotation Assistance (TA)</t>
  </si>
  <si>
    <t>7.1) Releasing details</t>
  </si>
  <si>
    <t xml:space="preserve">8.1)    Kitchen Sheds </t>
  </si>
  <si>
    <t>8.1.1) Releasing details</t>
  </si>
  <si>
    <t>8.1.3) Achievement ( under MDM Funds)</t>
  </si>
  <si>
    <t xml:space="preserve">8.2 Kitchen Devices </t>
  </si>
  <si>
    <t>8.2.1) Releasing details</t>
  </si>
  <si>
    <t>8.2.3) Achievement ( under MDM Funds)</t>
  </si>
  <si>
    <t>5.2)  District-wise Utilisation of Honorarium to Cooks-cum-Helpers</t>
  </si>
  <si>
    <t>Opening Balance as on 1.4.2010</t>
  </si>
  <si>
    <t>Sactioned by GoI during 2006-11</t>
  </si>
  <si>
    <t>Achievement (C+IP)                                  upto 31.12.10</t>
  </si>
  <si>
    <t>Phy*</t>
  </si>
  <si>
    <t>3.4)  Foodgrains  Allocation &amp; Lifting</t>
  </si>
  <si>
    <t>3.6)  Foodgrains Allocation, Lifting (availibility) &amp; Utilisation</t>
  </si>
  <si>
    <t>3.7)  District-wise Utilisation of foodgrains</t>
  </si>
  <si>
    <t>3.8)  Payment of foodgrains to FCI</t>
  </si>
  <si>
    <t>Utilisation of Honorarium</t>
  </si>
  <si>
    <t>Honorarium received</t>
  </si>
  <si>
    <t>Lakshadweep</t>
  </si>
  <si>
    <t>Lakshaweep</t>
  </si>
  <si>
    <t xml:space="preserve">Opening Stock as on 1.4.2011*                                                           </t>
  </si>
  <si>
    <t xml:space="preserve">Unspent Balance as on 31.12.2011*                                                          </t>
  </si>
  <si>
    <t>Lifting upto 31.12.11*</t>
  </si>
  <si>
    <t>% Availibility</t>
  </si>
  <si>
    <t>Primary &amp; Upper Primary</t>
  </si>
  <si>
    <t>(2010-11)</t>
  </si>
  <si>
    <t>-</t>
  </si>
  <si>
    <t>Achievement (C+IP)                                  upto 31.12.11</t>
  </si>
  <si>
    <t>Annual Work Plan &amp; Budget  2020-21</t>
  </si>
  <si>
    <t>2.1  Institutions- (Primary)                     *(Source data : Table AT-3 of AWP&amp;B 2020-21)</t>
  </si>
  <si>
    <t>2.2  Institutions- (Upper Primary)          *(Source data : Table AT-3A &amp; 3B of AWP&amp;B 2020-21)</t>
  </si>
  <si>
    <t>2.3  No. of children  ( Primary)                       *(Source data : Table AT-5  of AWP&amp;B 2020-21)</t>
  </si>
  <si>
    <t>2.4  No. of children  ( Upper Primary)  *(Source data : Table AT-5A  of AWP&amp;B 2020-21)</t>
  </si>
  <si>
    <t xml:space="preserve">                                                                  *(Refer col.6 of table AT- 5 , AWP&amp;B, 2020-21)</t>
  </si>
  <si>
    <t>*(Refer col. 4 and 9 of table AT- 6 and AT-6A, AWP&amp;B, 2020-21)</t>
  </si>
  <si>
    <t>*(Refer col. 7 and 12 of table AT- 6 and AT-6A, AWP&amp;B, 2020-21)</t>
  </si>
  <si>
    <t>*(Refer col. 5 of table AT- 6 and AT-6A, AWP&amp;B, 2020-21)</t>
  </si>
  <si>
    <t>*(Refer col. 6 of table AT- 6 and AT-6A, AWP&amp;B, 2020-21)</t>
  </si>
  <si>
    <t>*(Refer col. 8 of table AT- 7 and AT-7A, AWP&amp;B, 2020-21)</t>
  </si>
  <si>
    <t>*(Refer col. 17 of table AT- 7 and AT-7A, AWP&amp;B, 2020-21)</t>
  </si>
  <si>
    <t>*(Refer col.11 of table AT- 7 and AT-7A, AWP&amp;B, 2020-21)</t>
  </si>
  <si>
    <t>*(Refer col. 14 of table AT- 7 and AT-7A, AWP&amp;B, 2020-21)</t>
  </si>
  <si>
    <t>*(Refer table AT- 8 and AT-8A, AWP&amp;B, 2020-21)</t>
  </si>
  <si>
    <t>6.2)  Reconciliation of MME OB, Allocation &amp; Releasing [PY + U PY] *(Refer AT-9, AWP&amp;B, 2020-21)</t>
  </si>
  <si>
    <t>REVIEW OF IMPLEMENTATION OF MDM SCHEME DURING  2019-20 (1.4.19  to 31.12.19)</t>
  </si>
  <si>
    <t>MDM PAB Approval for  2019-20</t>
  </si>
  <si>
    <t>Actuals as per AWP&amp;B  2019-20 (AT-5&amp;5A)</t>
  </si>
  <si>
    <t>No. of Meals as per PAB approval for   2019-20</t>
  </si>
  <si>
    <t>Allocation for  2019-20</t>
  </si>
  <si>
    <t xml:space="preserve">Allocation for  2019-20                                   </t>
  </si>
  <si>
    <t>% of OS on allocation  2019-20</t>
  </si>
  <si>
    <t>% of UB on allocation  2019-20</t>
  </si>
  <si>
    <t>Releases for Cooking cost by GoI ( 2019-20)</t>
  </si>
  <si>
    <t xml:space="preserve">Allocation for  2019-20                                  </t>
  </si>
  <si>
    <t>% of OB on allocation  2019-20</t>
  </si>
  <si>
    <t xml:space="preserve">Allocation for  2019-20                                           </t>
  </si>
  <si>
    <t xml:space="preserve">Allocation for  2019-20                                            </t>
  </si>
  <si>
    <t>Releases for MME by GoI ( 2019-20)</t>
  </si>
  <si>
    <t>Released during  2019-20</t>
  </si>
  <si>
    <t>6.3) Utilisation of MME during  2019-20</t>
  </si>
  <si>
    <t>Releases for TA by GoI ( 2019-20)</t>
  </si>
  <si>
    <t>7.2)  Reconciliation of TA OB, Allocation &amp; Releasing [PY + U PY] (Refer AT-8, AWP&amp;B,  2019-20)</t>
  </si>
  <si>
    <t>8.  INFRASTRUCTURE DEVELOPMENT DURING  2019-20</t>
  </si>
  <si>
    <t>8.1.2) Reconciliation of amount sanctioned (Refer AT-10, AWP&amp;B,  2019-20)</t>
  </si>
  <si>
    <t>8.2.2) Reconciliation of amount sanctioned (Refer AT-11, AWP&amp;B,  2019-20)</t>
  </si>
  <si>
    <t>Base period 01.04.19 to 31.12.19</t>
  </si>
  <si>
    <t>No. of Meals as per PAB approval upto 3rd QTR</t>
  </si>
  <si>
    <t>Total no. of Meals claimed to have served upto 3rd QTR</t>
  </si>
  <si>
    <t>MDM PAB Approval for  2019-20 (APR-DEC)</t>
  </si>
  <si>
    <t xml:space="preserve">1.2.1)     Base period 01.04.19 to 31.12.19 </t>
  </si>
  <si>
    <t>No of meals to be served during  2019-20 upto 3rd QTR</t>
  </si>
  <si>
    <t>No of meal served during  2019-20 upto 3rd QTR</t>
  </si>
  <si>
    <t>2.5.1 No. of meals to be served &amp;  actual  no. of meals served during 2020-21 [PRIMARY+ UPPER PRIMARY]</t>
  </si>
  <si>
    <t>Opening Stock as on 1.4.2019</t>
  </si>
  <si>
    <t>Lifting* as on 31.12.2019</t>
  </si>
  <si>
    <t>District-wise opening balance as on 1.4.2019</t>
  </si>
  <si>
    <t>3.3) District-wise unspent balance as on 31.12.2019</t>
  </si>
  <si>
    <t>Opening balance as on 01.04.19</t>
  </si>
  <si>
    <t>3.5) District-wise Foodgrains availability  as on 31.12.19</t>
  </si>
  <si>
    <t>% Payment</t>
  </si>
  <si>
    <t>GRAND TORAL</t>
  </si>
  <si>
    <t xml:space="preserve">Opening Balance as on 1.4.2019                                                          </t>
  </si>
  <si>
    <t>4.3.2) District-wise unspent  balance as on 31.12.2019</t>
  </si>
  <si>
    <t xml:space="preserve">Unspent Balance as on 31.12.2019                                                           </t>
  </si>
  <si>
    <t xml:space="preserve">Opening Balance as on 1.4.2019                                                         </t>
  </si>
  <si>
    <t xml:space="preserve">Unspent Balance as on 31.12.2019                                                    </t>
  </si>
  <si>
    <t>OB as on 01.04.19</t>
  </si>
  <si>
    <t>Opening Balance as on 1.4.2019</t>
  </si>
  <si>
    <t>7.3) Utilisation of TA during 2019-20</t>
  </si>
  <si>
    <t>(2011-12)</t>
  </si>
  <si>
    <t>(2012-13)</t>
  </si>
  <si>
    <t>(2013-14)</t>
  </si>
  <si>
    <t>(2014-15)</t>
  </si>
  <si>
    <t>(2015-16)</t>
  </si>
  <si>
    <t>(2016-17)</t>
  </si>
  <si>
    <t>(2017-18)</t>
  </si>
  <si>
    <t>(2018-19)</t>
  </si>
  <si>
    <t>(2019-20)</t>
  </si>
  <si>
    <t>Replacement for 2007-08</t>
  </si>
  <si>
    <t>Releases for Kitchen sheds by GoI as on 31.12.2019</t>
  </si>
  <si>
    <t>2006-2019</t>
  </si>
  <si>
    <t>Date</t>
  </si>
  <si>
    <t>Kitchen-cum-stores</t>
  </si>
  <si>
    <t>Releases for Kitchen devices by GoI as on 31.12.19</t>
  </si>
  <si>
    <t xml:space="preserve">New </t>
  </si>
  <si>
    <t>Repelacment</t>
  </si>
  <si>
    <t>Replacement for 2014-15 Proposal in 2020-21</t>
  </si>
  <si>
    <t>New+Repl</t>
  </si>
  <si>
    <t>Sactioned during 2006-19 (Including Replacement)</t>
  </si>
  <si>
    <t>State : UT of Lakshadweep</t>
  </si>
  <si>
    <t xml:space="preserve">Allocation for 2019-20                                            </t>
  </si>
  <si>
    <t>29.04.19</t>
  </si>
  <si>
    <t>01.04.19</t>
  </si>
  <si>
    <t xml:space="preserve">OB </t>
  </si>
  <si>
    <t>30.08.19</t>
  </si>
  <si>
    <t>07.01.20</t>
  </si>
  <si>
    <t>4.3.1) District-wise opening balance as on 1.4.19</t>
  </si>
  <si>
    <t>OB as on 1.4.19</t>
  </si>
  <si>
    <t>(As on 31.12.19)</t>
  </si>
  <si>
    <t>Allocation for 2019-20</t>
  </si>
  <si>
    <t>Released during 2019-20</t>
  </si>
  <si>
    <t>Allocation for  2019-20 (Central + UT Share)</t>
  </si>
  <si>
    <t>Expenditure (Central + UT Share)</t>
  </si>
  <si>
    <t xml:space="preserve">Allocation of Funds </t>
  </si>
  <si>
    <t>Total Allocation of Honorarium</t>
  </si>
  <si>
    <t>% actual expenditure incurred by State</t>
  </si>
  <si>
    <t>In UT of Lakshwdeep all Kitchens have been  constructed from UT resources</t>
  </si>
  <si>
    <t>No. of children as per  Enrollment for   2019-20</t>
  </si>
  <si>
    <t>No. of children as per Enrollment for   2019-20</t>
  </si>
</sst>
</file>

<file path=xl/styles.xml><?xml version="1.0" encoding="utf-8"?>
<styleSheet xmlns="http://schemas.openxmlformats.org/spreadsheetml/2006/main">
  <numFmts count="3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"/>
    <numFmt numFmtId="186" formatCode="0.00000000"/>
    <numFmt numFmtId="187" formatCode="0.0000000"/>
    <numFmt numFmtId="188" formatCode="0.000000"/>
    <numFmt numFmtId="189" formatCode="[$-409]dddd\,\ mmmm\ dd\,\ yyyy"/>
    <numFmt numFmtId="190" formatCode="[$-409]h:mm:ss\ AM/PM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i/>
      <sz val="10"/>
      <name val="Bookman Old Style"/>
      <family val="1"/>
    </font>
    <font>
      <sz val="8"/>
      <name val="Arial"/>
      <family val="2"/>
    </font>
    <font>
      <b/>
      <i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b/>
      <u val="single"/>
      <sz val="10"/>
      <color indexed="10"/>
      <name val="Bookman Old Style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u val="single"/>
      <sz val="10"/>
      <color rgb="FFFF0000"/>
      <name val="Bookman Old Style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9" fontId="4" fillId="0" borderId="0" xfId="59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9" fontId="4" fillId="0" borderId="0" xfId="59" applyFont="1" applyBorder="1" applyAlignment="1">
      <alignment/>
    </xf>
    <xf numFmtId="0" fontId="4" fillId="0" borderId="0" xfId="0" applyFont="1" applyBorder="1" applyAlignment="1">
      <alignment horizontal="center"/>
    </xf>
    <xf numFmtId="9" fontId="3" fillId="0" borderId="0" xfId="59" applyFont="1" applyFill="1" applyBorder="1" applyAlignment="1">
      <alignment/>
    </xf>
    <xf numFmtId="9" fontId="3" fillId="0" borderId="10" xfId="59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9" fontId="4" fillId="0" borderId="10" xfId="59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9" fontId="3" fillId="34" borderId="10" xfId="59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center" vertical="top" wrapText="1"/>
    </xf>
    <xf numFmtId="9" fontId="4" fillId="0" borderId="0" xfId="59" applyFont="1" applyBorder="1" applyAlignment="1">
      <alignment horizontal="center" vertical="top" wrapText="1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9" fontId="4" fillId="0" borderId="10" xfId="59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9" fontId="3" fillId="34" borderId="10" xfId="59" applyFont="1" applyFill="1" applyBorder="1" applyAlignment="1">
      <alignment horizontal="right"/>
    </xf>
    <xf numFmtId="0" fontId="4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top" wrapText="1"/>
    </xf>
    <xf numFmtId="9" fontId="3" fillId="34" borderId="10" xfId="59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9" fontId="3" fillId="35" borderId="10" xfId="59" applyFont="1" applyFill="1" applyBorder="1" applyAlignment="1">
      <alignment/>
    </xf>
    <xf numFmtId="9" fontId="3" fillId="36" borderId="0" xfId="59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9" fontId="3" fillId="0" borderId="10" xfId="59" applyFont="1" applyBorder="1" applyAlignment="1">
      <alignment/>
    </xf>
    <xf numFmtId="1" fontId="4" fillId="34" borderId="10" xfId="0" applyNumberFormat="1" applyFont="1" applyFill="1" applyBorder="1" applyAlignment="1">
      <alignment/>
    </xf>
    <xf numFmtId="9" fontId="3" fillId="34" borderId="10" xfId="59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2" fontId="3" fillId="36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9" fontId="3" fillId="0" borderId="10" xfId="59" applyFont="1" applyBorder="1" applyAlignment="1">
      <alignment/>
    </xf>
    <xf numFmtId="0" fontId="3" fillId="0" borderId="12" xfId="0" applyFont="1" applyBorder="1" applyAlignment="1">
      <alignment horizontal="center" wrapText="1"/>
    </xf>
    <xf numFmtId="2" fontId="4" fillId="0" borderId="12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59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2" fontId="50" fillId="0" borderId="0" xfId="0" applyNumberFormat="1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2" fontId="51" fillId="0" borderId="0" xfId="0" applyNumberFormat="1" applyFont="1" applyBorder="1" applyAlignment="1">
      <alignment horizontal="center" vertical="top" wrapText="1"/>
    </xf>
    <xf numFmtId="2" fontId="50" fillId="0" borderId="0" xfId="0" applyNumberFormat="1" applyFont="1" applyBorder="1" applyAlignment="1">
      <alignment/>
    </xf>
    <xf numFmtId="2" fontId="51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 horizontal="right" vertical="center"/>
    </xf>
    <xf numFmtId="2" fontId="50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2" fontId="50" fillId="36" borderId="0" xfId="0" applyNumberFormat="1" applyFont="1" applyFill="1" applyBorder="1" applyAlignment="1">
      <alignment vertical="center"/>
    </xf>
    <xf numFmtId="9" fontId="51" fillId="36" borderId="0" xfId="59" applyFont="1" applyFill="1" applyBorder="1" applyAlignment="1">
      <alignment vertical="center"/>
    </xf>
    <xf numFmtId="9" fontId="50" fillId="0" borderId="0" xfId="59" applyFont="1" applyFill="1" applyBorder="1" applyAlignment="1">
      <alignment/>
    </xf>
    <xf numFmtId="0" fontId="50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9" fontId="3" fillId="34" borderId="10" xfId="59" applyFont="1" applyFill="1" applyBorder="1" applyAlignment="1" quotePrefix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185" fontId="3" fillId="0" borderId="10" xfId="0" applyNumberFormat="1" applyFont="1" applyBorder="1" applyAlignment="1">
      <alignment horizontal="right"/>
    </xf>
    <xf numFmtId="185" fontId="4" fillId="0" borderId="10" xfId="0" applyNumberFormat="1" applyFont="1" applyBorder="1" applyAlignment="1">
      <alignment/>
    </xf>
    <xf numFmtId="2" fontId="3" fillId="38" borderId="10" xfId="0" applyNumberFormat="1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wrapText="1"/>
    </xf>
    <xf numFmtId="1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9" fontId="50" fillId="0" borderId="0" xfId="59" applyFont="1" applyBorder="1" applyAlignment="1">
      <alignment/>
    </xf>
    <xf numFmtId="9" fontId="51" fillId="0" borderId="0" xfId="59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/>
    </xf>
    <xf numFmtId="1" fontId="50" fillId="0" borderId="10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0" fillId="0" borderId="0" xfId="0" applyFont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9" fontId="51" fillId="0" borderId="0" xfId="59" applyFont="1" applyBorder="1" applyAlignment="1">
      <alignment/>
    </xf>
    <xf numFmtId="0" fontId="50" fillId="0" borderId="12" xfId="0" applyFont="1" applyBorder="1" applyAlignment="1">
      <alignment/>
    </xf>
    <xf numFmtId="9" fontId="50" fillId="0" borderId="0" xfId="59" applyFont="1" applyAlignment="1">
      <alignment/>
    </xf>
    <xf numFmtId="1" fontId="51" fillId="0" borderId="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horizontal="left" vertical="top" wrapText="1"/>
    </xf>
    <xf numFmtId="1" fontId="51" fillId="0" borderId="0" xfId="0" applyNumberFormat="1" applyFont="1" applyBorder="1" applyAlignment="1">
      <alignment/>
    </xf>
    <xf numFmtId="9" fontId="51" fillId="36" borderId="0" xfId="59" applyFont="1" applyFill="1" applyBorder="1" applyAlignment="1">
      <alignment/>
    </xf>
    <xf numFmtId="1" fontId="50" fillId="0" borderId="0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2" fontId="50" fillId="0" borderId="10" xfId="0" applyNumberFormat="1" applyFont="1" applyBorder="1" applyAlignment="1">
      <alignment/>
    </xf>
    <xf numFmtId="1" fontId="51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top" wrapText="1"/>
    </xf>
    <xf numFmtId="2" fontId="51" fillId="0" borderId="0" xfId="0" applyNumberFormat="1" applyFont="1" applyFill="1" applyBorder="1" applyAlignment="1">
      <alignment vertical="center"/>
    </xf>
    <xf numFmtId="2" fontId="50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2" fontId="51" fillId="0" borderId="10" xfId="0" applyNumberFormat="1" applyFont="1" applyBorder="1" applyAlignment="1">
      <alignment/>
    </xf>
    <xf numFmtId="2" fontId="51" fillId="0" borderId="0" xfId="0" applyNumberFormat="1" applyFont="1" applyFill="1" applyAlignment="1">
      <alignment/>
    </xf>
    <xf numFmtId="0" fontId="50" fillId="39" borderId="10" xfId="0" applyFont="1" applyFill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0" xfId="0" applyFont="1" applyFill="1" applyBorder="1" applyAlignment="1" quotePrefix="1">
      <alignment horizontal="center"/>
    </xf>
    <xf numFmtId="0" fontId="51" fillId="0" borderId="0" xfId="0" applyFont="1" applyFill="1" applyBorder="1" applyAlignment="1">
      <alignment horizontal="right"/>
    </xf>
    <xf numFmtId="2" fontId="51" fillId="0" borderId="0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right"/>
    </xf>
    <xf numFmtId="0" fontId="51" fillId="0" borderId="10" xfId="0" applyFont="1" applyBorder="1" applyAlignment="1">
      <alignment horizontal="center" vertical="top" wrapText="1"/>
    </xf>
    <xf numFmtId="0" fontId="51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9" fontId="5" fillId="0" borderId="0" xfId="59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9" fontId="3" fillId="0" borderId="0" xfId="59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53" fillId="0" borderId="15" xfId="0" applyFont="1" applyBorder="1" applyAlignment="1">
      <alignment horizontal="right" vertical="center" wrapText="1"/>
    </xf>
    <xf numFmtId="0" fontId="53" fillId="0" borderId="16" xfId="0" applyFont="1" applyBorder="1" applyAlignment="1">
      <alignment horizontal="right" vertical="center" wrapText="1"/>
    </xf>
    <xf numFmtId="0" fontId="54" fillId="0" borderId="17" xfId="0" applyFont="1" applyBorder="1" applyAlignment="1">
      <alignment horizontal="right" vertical="center" wrapText="1"/>
    </xf>
    <xf numFmtId="0" fontId="5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2" fontId="4" fillId="38" borderId="10" xfId="0" applyNumberFormat="1" applyFont="1" applyFill="1" applyBorder="1" applyAlignment="1">
      <alignment/>
    </xf>
    <xf numFmtId="2" fontId="4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left" vertical="top" wrapText="1"/>
    </xf>
    <xf numFmtId="2" fontId="3" fillId="38" borderId="26" xfId="0" applyNumberFormat="1" applyFont="1" applyFill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38" borderId="28" xfId="0" applyFont="1" applyFill="1" applyBorder="1" applyAlignment="1">
      <alignment horizontal="right" vertical="top" wrapText="1"/>
    </xf>
    <xf numFmtId="2" fontId="4" fillId="38" borderId="28" xfId="0" applyNumberFormat="1" applyFont="1" applyFill="1" applyBorder="1" applyAlignment="1">
      <alignment horizontal="right" vertical="top" wrapText="1"/>
    </xf>
    <xf numFmtId="2" fontId="4" fillId="38" borderId="24" xfId="0" applyNumberFormat="1" applyFont="1" applyFill="1" applyBorder="1" applyAlignment="1">
      <alignment/>
    </xf>
    <xf numFmtId="2" fontId="8" fillId="38" borderId="24" xfId="0" applyNumberFormat="1" applyFont="1" applyFill="1" applyBorder="1" applyAlignment="1">
      <alignment/>
    </xf>
    <xf numFmtId="2" fontId="3" fillId="38" borderId="27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71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9" fontId="3" fillId="36" borderId="10" xfId="59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8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4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9" fontId="3" fillId="34" borderId="10" xfId="59" applyFont="1" applyFill="1" applyBorder="1" applyAlignment="1">
      <alignment vertical="center"/>
    </xf>
    <xf numFmtId="0" fontId="4" fillId="41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16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1" fontId="4" fillId="34" borderId="12" xfId="0" applyNumberFormat="1" applyFont="1" applyFill="1" applyBorder="1" applyAlignment="1">
      <alignment horizontal="center"/>
    </xf>
    <xf numFmtId="1" fontId="4" fillId="34" borderId="19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" fontId="4" fillId="42" borderId="10" xfId="0" applyNumberFormat="1" applyFont="1" applyFill="1" applyBorder="1" applyAlignment="1">
      <alignment/>
    </xf>
    <xf numFmtId="1" fontId="4" fillId="42" borderId="10" xfId="0" applyNumberFormat="1" applyFont="1" applyFill="1" applyBorder="1" applyAlignment="1">
      <alignment/>
    </xf>
    <xf numFmtId="9" fontId="3" fillId="42" borderId="10" xfId="59" applyFont="1" applyFill="1" applyBorder="1" applyAlignment="1">
      <alignment/>
    </xf>
    <xf numFmtId="9" fontId="3" fillId="41" borderId="10" xfId="59" applyFont="1" applyFill="1" applyBorder="1" applyAlignment="1">
      <alignment/>
    </xf>
    <xf numFmtId="9" fontId="3" fillId="41" borderId="0" xfId="59" applyFont="1" applyFill="1" applyBorder="1" applyAlignment="1">
      <alignment/>
    </xf>
    <xf numFmtId="0" fontId="3" fillId="41" borderId="0" xfId="0" applyFont="1" applyFill="1" applyBorder="1" applyAlignment="1">
      <alignment horizontal="left" wrapText="1"/>
    </xf>
    <xf numFmtId="0" fontId="3" fillId="41" borderId="10" xfId="0" applyFont="1" applyFill="1" applyBorder="1" applyAlignment="1">
      <alignment horizontal="center" wrapText="1"/>
    </xf>
    <xf numFmtId="9" fontId="4" fillId="41" borderId="10" xfId="59" applyFont="1" applyFill="1" applyBorder="1" applyAlignment="1">
      <alignment/>
    </xf>
    <xf numFmtId="0" fontId="4" fillId="41" borderId="0" xfId="0" applyFont="1" applyFill="1" applyAlignment="1">
      <alignment/>
    </xf>
    <xf numFmtId="0" fontId="3" fillId="41" borderId="10" xfId="0" applyFont="1" applyFill="1" applyBorder="1" applyAlignment="1">
      <alignment horizontal="right"/>
    </xf>
    <xf numFmtId="1" fontId="3" fillId="41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41" borderId="10" xfId="0" applyFont="1" applyFill="1" applyBorder="1" applyAlignment="1">
      <alignment horizontal="center" vertical="top"/>
    </xf>
    <xf numFmtId="0" fontId="4" fillId="41" borderId="10" xfId="0" applyFont="1" applyFill="1" applyBorder="1" applyAlignment="1">
      <alignment vertical="top" wrapText="1"/>
    </xf>
    <xf numFmtId="2" fontId="4" fillId="41" borderId="10" xfId="0" applyNumberFormat="1" applyFont="1" applyFill="1" applyBorder="1" applyAlignment="1">
      <alignment horizontal="center" vertical="center"/>
    </xf>
    <xf numFmtId="9" fontId="4" fillId="41" borderId="10" xfId="59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185" fontId="50" fillId="0" borderId="0" xfId="0" applyNumberFormat="1" applyFont="1" applyFill="1" applyAlignment="1">
      <alignment/>
    </xf>
    <xf numFmtId="0" fontId="3" fillId="41" borderId="0" xfId="0" applyFont="1" applyFill="1" applyAlignment="1">
      <alignment/>
    </xf>
    <xf numFmtId="0" fontId="3" fillId="41" borderId="35" xfId="0" applyFont="1" applyFill="1" applyBorder="1" applyAlignment="1">
      <alignment horizontal="left" vertical="top" wrapText="1"/>
    </xf>
    <xf numFmtId="2" fontId="3" fillId="41" borderId="35" xfId="0" applyNumberFormat="1" applyFont="1" applyFill="1" applyBorder="1" applyAlignment="1">
      <alignment horizontal="left" vertical="top" wrapText="1"/>
    </xf>
    <xf numFmtId="0" fontId="4" fillId="41" borderId="0" xfId="0" applyFont="1" applyFill="1" applyBorder="1" applyAlignment="1">
      <alignment/>
    </xf>
    <xf numFmtId="0" fontId="3" fillId="41" borderId="10" xfId="0" applyFont="1" applyFill="1" applyBorder="1" applyAlignment="1">
      <alignment horizontal="center"/>
    </xf>
    <xf numFmtId="2" fontId="3" fillId="41" borderId="10" xfId="0" applyNumberFormat="1" applyFont="1" applyFill="1" applyBorder="1" applyAlignment="1">
      <alignment/>
    </xf>
    <xf numFmtId="2" fontId="3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/>
    </xf>
    <xf numFmtId="0" fontId="3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97</xdr:row>
      <xdr:rowOff>0</xdr:rowOff>
    </xdr:from>
    <xdr:to>
      <xdr:col>6</xdr:col>
      <xdr:colOff>0</xdr:colOff>
      <xdr:row>97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067425" y="25498425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342900</xdr:colOff>
      <xdr:row>99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562350" y="25879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99</xdr:row>
      <xdr:rowOff>0</xdr:rowOff>
    </xdr:from>
    <xdr:to>
      <xdr:col>5</xdr:col>
      <xdr:colOff>276225</xdr:colOff>
      <xdr:row>99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6010275" y="2587942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6"/>
  <sheetViews>
    <sheetView tabSelected="1" view="pageBreakPreview" zoomScale="90" zoomScaleSheetLayoutView="90" zoomScalePageLayoutView="0" workbookViewId="0" topLeftCell="A1">
      <selection activeCell="C17" sqref="C17"/>
    </sheetView>
  </sheetViews>
  <sheetFormatPr defaultColWidth="9.140625" defaultRowHeight="12.75"/>
  <cols>
    <col min="1" max="1" width="11.7109375" style="91" customWidth="1"/>
    <col min="2" max="2" width="19.00390625" style="91" customWidth="1"/>
    <col min="3" max="3" width="22.7109375" style="91" customWidth="1"/>
    <col min="4" max="4" width="17.28125" style="91" customWidth="1"/>
    <col min="5" max="5" width="19.421875" style="91" customWidth="1"/>
    <col min="6" max="6" width="20.421875" style="91" customWidth="1"/>
    <col min="7" max="7" width="17.140625" style="91" customWidth="1"/>
    <col min="8" max="8" width="15.28125" style="91" customWidth="1"/>
    <col min="9" max="9" width="14.28125" style="91" customWidth="1"/>
    <col min="10" max="10" width="9.140625" style="91" customWidth="1"/>
    <col min="11" max="11" width="13.140625" style="91" customWidth="1"/>
    <col min="12" max="12" width="15.7109375" style="91" customWidth="1"/>
    <col min="13" max="13" width="12.8515625" style="91" customWidth="1"/>
    <col min="14" max="14" width="14.7109375" style="91" customWidth="1"/>
    <col min="15" max="16384" width="9.140625" style="91" customWidth="1"/>
  </cols>
  <sheetData>
    <row r="1" spans="1:6" ht="15">
      <c r="A1" s="285" t="s">
        <v>0</v>
      </c>
      <c r="B1" s="285"/>
      <c r="C1" s="285"/>
      <c r="D1" s="285"/>
      <c r="E1" s="285"/>
      <c r="F1" s="285"/>
    </row>
    <row r="2" spans="1:6" ht="15">
      <c r="A2" s="285" t="s">
        <v>1</v>
      </c>
      <c r="B2" s="285"/>
      <c r="C2" s="285"/>
      <c r="D2" s="285"/>
      <c r="E2" s="285"/>
      <c r="F2" s="285"/>
    </row>
    <row r="3" spans="1:6" ht="15">
      <c r="A3" s="285" t="s">
        <v>144</v>
      </c>
      <c r="B3" s="285"/>
      <c r="C3" s="285"/>
      <c r="D3" s="285"/>
      <c r="E3" s="285"/>
      <c r="F3" s="285"/>
    </row>
    <row r="4" spans="1:6" ht="15">
      <c r="A4" s="285"/>
      <c r="B4" s="285"/>
      <c r="C4" s="285"/>
      <c r="D4" s="285"/>
      <c r="E4" s="285"/>
      <c r="F4" s="285"/>
    </row>
    <row r="5" spans="1:6" ht="15">
      <c r="A5" s="285" t="s">
        <v>225</v>
      </c>
      <c r="B5" s="285"/>
      <c r="C5" s="285"/>
      <c r="D5" s="285"/>
      <c r="E5" s="285"/>
      <c r="F5" s="285"/>
    </row>
    <row r="6" spans="1:6" ht="9.75" customHeight="1">
      <c r="A6" s="3" t="s">
        <v>48</v>
      </c>
      <c r="B6" s="3"/>
      <c r="C6" s="3"/>
      <c r="D6" s="3"/>
      <c r="E6" s="3"/>
      <c r="F6" s="3"/>
    </row>
    <row r="7" spans="1:6" ht="15">
      <c r="A7" s="285" t="s">
        <v>2</v>
      </c>
      <c r="B7" s="285"/>
      <c r="C7" s="285"/>
      <c r="D7" s="285"/>
      <c r="E7" s="285"/>
      <c r="F7" s="285"/>
    </row>
    <row r="8" spans="1:6" ht="11.25" customHeight="1">
      <c r="A8" s="2"/>
      <c r="B8" s="2"/>
      <c r="C8" s="2"/>
      <c r="D8" s="2"/>
      <c r="E8" s="2"/>
      <c r="F8" s="2"/>
    </row>
    <row r="9" spans="1:6" ht="14.25" customHeight="1">
      <c r="A9" s="4" t="s">
        <v>160</v>
      </c>
      <c r="B9" s="4"/>
      <c r="C9" s="4"/>
      <c r="D9" s="4"/>
      <c r="E9" s="4"/>
      <c r="F9" s="4"/>
    </row>
    <row r="10" spans="1:6" ht="14.25" customHeight="1">
      <c r="A10" s="4"/>
      <c r="B10" s="4"/>
      <c r="C10" s="4"/>
      <c r="D10" s="4"/>
      <c r="E10" s="4"/>
      <c r="F10" s="4"/>
    </row>
    <row r="11" spans="1:6" ht="16.5" customHeight="1">
      <c r="A11" s="283" t="s">
        <v>66</v>
      </c>
      <c r="B11" s="283"/>
      <c r="C11" s="283"/>
      <c r="D11" s="283"/>
      <c r="E11" s="4"/>
      <c r="F11" s="4"/>
    </row>
    <row r="12" spans="1:6" ht="15">
      <c r="A12" s="1" t="s">
        <v>65</v>
      </c>
      <c r="B12" s="1"/>
      <c r="C12" s="1"/>
      <c r="D12" s="1"/>
      <c r="E12" s="4"/>
      <c r="F12" s="4"/>
    </row>
    <row r="13" spans="1:6" ht="18.75" customHeight="1">
      <c r="A13" s="291" t="s">
        <v>100</v>
      </c>
      <c r="B13" s="275" t="s">
        <v>59</v>
      </c>
      <c r="C13" s="268"/>
      <c r="D13" s="268"/>
      <c r="E13" s="269"/>
      <c r="F13" s="4"/>
    </row>
    <row r="14" spans="1:6" s="116" customFormat="1" ht="61.5" customHeight="1">
      <c r="A14" s="291"/>
      <c r="B14" s="47" t="s">
        <v>161</v>
      </c>
      <c r="C14" s="47" t="s">
        <v>162</v>
      </c>
      <c r="D14" s="47" t="s">
        <v>6</v>
      </c>
      <c r="E14" s="57" t="s">
        <v>60</v>
      </c>
      <c r="F14" s="167"/>
    </row>
    <row r="15" spans="1:6" ht="23.25" customHeight="1">
      <c r="A15" s="52" t="s">
        <v>27</v>
      </c>
      <c r="B15" s="39">
        <v>4604</v>
      </c>
      <c r="C15" s="58">
        <v>4445.704697986577</v>
      </c>
      <c r="D15" s="58">
        <f>C15-B15</f>
        <v>-158.29530201342277</v>
      </c>
      <c r="E15" s="59">
        <f>D15/B15</f>
        <v>-0.03438212467711181</v>
      </c>
      <c r="F15" s="168">
        <f>C15/B15</f>
        <v>0.9656178753228882</v>
      </c>
    </row>
    <row r="16" spans="1:8" ht="27" customHeight="1">
      <c r="A16" s="52" t="s">
        <v>101</v>
      </c>
      <c r="B16" s="39">
        <v>2280</v>
      </c>
      <c r="C16" s="58">
        <v>2167</v>
      </c>
      <c r="D16" s="58">
        <f>C16-B16</f>
        <v>-113</v>
      </c>
      <c r="E16" s="59">
        <f>D16/B16</f>
        <v>-0.04956140350877193</v>
      </c>
      <c r="F16" s="168">
        <f>C16/B16</f>
        <v>0.9504385964912281</v>
      </c>
      <c r="H16" s="118"/>
    </row>
    <row r="17" spans="1:8" ht="15">
      <c r="A17" s="52" t="s">
        <v>19</v>
      </c>
      <c r="B17" s="49">
        <f>SUM(B15:B16)</f>
        <v>6884</v>
      </c>
      <c r="C17" s="60">
        <f>SUM(C15:C16)</f>
        <v>6612.704697986577</v>
      </c>
      <c r="D17" s="68">
        <f>C17-B17</f>
        <v>-271.29530201342277</v>
      </c>
      <c r="E17" s="61">
        <f>D17/B17</f>
        <v>-0.03940954416232173</v>
      </c>
      <c r="F17" s="168">
        <f>C17/B17</f>
        <v>0.9605904558376783</v>
      </c>
      <c r="H17" s="118"/>
    </row>
    <row r="18" ht="15">
      <c r="H18" s="118"/>
    </row>
    <row r="19" spans="1:8" ht="19.5" customHeight="1">
      <c r="A19" s="284" t="s">
        <v>67</v>
      </c>
      <c r="B19" s="284"/>
      <c r="C19" s="284"/>
      <c r="D19" s="292"/>
      <c r="E19" s="292"/>
      <c r="F19" s="119">
        <f>C17/B17</f>
        <v>0.9605904558376783</v>
      </c>
      <c r="H19" s="118"/>
    </row>
    <row r="20" spans="1:8" ht="54.75" customHeight="1">
      <c r="A20" s="6" t="s">
        <v>70</v>
      </c>
      <c r="B20" s="47" t="s">
        <v>161</v>
      </c>
      <c r="C20" s="47" t="s">
        <v>162</v>
      </c>
      <c r="D20" s="47" t="s">
        <v>6</v>
      </c>
      <c r="E20" s="57" t="s">
        <v>60</v>
      </c>
      <c r="F20" s="119"/>
      <c r="H20" s="118"/>
    </row>
    <row r="21" spans="1:8" ht="18" customHeight="1">
      <c r="A21" s="52" t="s">
        <v>27</v>
      </c>
      <c r="B21" s="22">
        <v>149</v>
      </c>
      <c r="C21" s="24">
        <v>149</v>
      </c>
      <c r="D21" s="58">
        <f>B21-C21</f>
        <v>0</v>
      </c>
      <c r="E21" s="61">
        <f>D21/B21</f>
        <v>0</v>
      </c>
      <c r="G21" s="120"/>
      <c r="H21" s="118"/>
    </row>
    <row r="22" spans="1:8" ht="18" customHeight="1">
      <c r="A22" s="52" t="s">
        <v>101</v>
      </c>
      <c r="B22" s="22">
        <v>149</v>
      </c>
      <c r="C22" s="24">
        <v>149</v>
      </c>
      <c r="D22" s="58">
        <f>B22-C22</f>
        <v>0</v>
      </c>
      <c r="E22" s="61">
        <f>D22/B22</f>
        <v>0</v>
      </c>
      <c r="H22" s="118"/>
    </row>
    <row r="23" spans="1:8" ht="18" customHeight="1">
      <c r="A23" s="52" t="s">
        <v>96</v>
      </c>
      <c r="B23" s="22">
        <f>(B21+B22)/2</f>
        <v>149</v>
      </c>
      <c r="C23" s="22">
        <f>(C21+C22)/2</f>
        <v>149</v>
      </c>
      <c r="D23" s="22">
        <f>(D21+D22)/2</f>
        <v>0</v>
      </c>
      <c r="E23" s="61">
        <f>D23/B23</f>
        <v>0</v>
      </c>
      <c r="H23" s="118"/>
    </row>
    <row r="24" spans="1:8" ht="15">
      <c r="A24" s="169"/>
      <c r="B24" s="108"/>
      <c r="C24" s="108"/>
      <c r="D24" s="170"/>
      <c r="E24" s="8"/>
      <c r="H24" s="118"/>
    </row>
    <row r="25" spans="1:8" ht="15">
      <c r="A25" s="283" t="s">
        <v>102</v>
      </c>
      <c r="B25" s="283"/>
      <c r="C25" s="283"/>
      <c r="D25" s="283"/>
      <c r="E25" s="8"/>
      <c r="H25" s="118"/>
    </row>
    <row r="26" spans="1:8" ht="15">
      <c r="A26" s="284" t="s">
        <v>181</v>
      </c>
      <c r="B26" s="284"/>
      <c r="C26" s="284"/>
      <c r="D26" s="284"/>
      <c r="E26" s="8"/>
      <c r="H26" s="118"/>
    </row>
    <row r="27" spans="1:6" s="116" customFormat="1" ht="51">
      <c r="A27" s="210" t="s">
        <v>70</v>
      </c>
      <c r="B27" s="210" t="s">
        <v>182</v>
      </c>
      <c r="C27" s="210" t="s">
        <v>183</v>
      </c>
      <c r="D27" s="47" t="s">
        <v>63</v>
      </c>
      <c r="E27" s="57" t="s">
        <v>60</v>
      </c>
      <c r="F27" s="115"/>
    </row>
    <row r="28" spans="1:6" ht="27">
      <c r="A28" s="306" t="s">
        <v>62</v>
      </c>
      <c r="B28" s="307">
        <v>1025716</v>
      </c>
      <c r="C28" s="307">
        <v>985294</v>
      </c>
      <c r="D28" s="308">
        <f>C28-B28</f>
        <v>-40422</v>
      </c>
      <c r="E28" s="309">
        <f>D28/B28</f>
        <v>-0.03940856923358903</v>
      </c>
      <c r="F28" s="138">
        <f>D28/B28</f>
        <v>-0.03940856923358903</v>
      </c>
    </row>
    <row r="29" spans="1:5" ht="15">
      <c r="A29" s="171"/>
      <c r="B29" s="172"/>
      <c r="C29" s="172"/>
      <c r="D29" s="121"/>
      <c r="E29" s="123">
        <f>C28/B28</f>
        <v>0.960591430766411</v>
      </c>
    </row>
    <row r="30" spans="1:6" ht="18.75" customHeight="1">
      <c r="A30" s="284" t="s">
        <v>68</v>
      </c>
      <c r="B30" s="284"/>
      <c r="C30" s="284"/>
      <c r="D30" s="298"/>
      <c r="E30" s="298"/>
      <c r="F30" s="119"/>
    </row>
    <row r="31" spans="1:6" ht="48" customHeight="1">
      <c r="A31" s="299" t="s">
        <v>61</v>
      </c>
      <c r="B31" s="275" t="s">
        <v>184</v>
      </c>
      <c r="C31" s="269"/>
      <c r="D31" s="124"/>
      <c r="E31" s="125"/>
      <c r="F31" s="119"/>
    </row>
    <row r="32" spans="1:5" ht="18" customHeight="1">
      <c r="A32" s="300"/>
      <c r="B32" s="289">
        <v>149</v>
      </c>
      <c r="C32" s="290"/>
      <c r="D32" s="121"/>
      <c r="E32" s="123"/>
    </row>
    <row r="33" spans="1:7" s="116" customFormat="1" ht="15" customHeight="1">
      <c r="A33" s="126"/>
      <c r="B33" s="126"/>
      <c r="C33" s="126"/>
      <c r="D33" s="126"/>
      <c r="E33" s="122"/>
      <c r="F33" s="91"/>
      <c r="G33" s="127"/>
    </row>
    <row r="34" spans="1:5" ht="15">
      <c r="A34" s="284" t="s">
        <v>185</v>
      </c>
      <c r="B34" s="284"/>
      <c r="C34" s="284"/>
      <c r="D34" s="284"/>
      <c r="E34" s="284"/>
    </row>
    <row r="35" spans="1:6" ht="63.75" customHeight="1">
      <c r="A35" s="6" t="s">
        <v>70</v>
      </c>
      <c r="B35" s="6" t="s">
        <v>163</v>
      </c>
      <c r="C35" s="286" t="s">
        <v>97</v>
      </c>
      <c r="D35" s="286"/>
      <c r="E35" s="7" t="s">
        <v>98</v>
      </c>
      <c r="F35" s="115"/>
    </row>
    <row r="36" spans="1:5" ht="27">
      <c r="A36" s="52" t="s">
        <v>62</v>
      </c>
      <c r="B36" s="62">
        <f>B17*B32</f>
        <v>1025716</v>
      </c>
      <c r="C36" s="287">
        <v>985294</v>
      </c>
      <c r="D36" s="288"/>
      <c r="E36" s="61">
        <f>C36/B36</f>
        <v>0.960591430766411</v>
      </c>
    </row>
    <row r="37" spans="1:6" s="89" customFormat="1" ht="15">
      <c r="A37" s="169"/>
      <c r="B37" s="108"/>
      <c r="C37" s="108"/>
      <c r="D37" s="8"/>
      <c r="E37" s="8"/>
      <c r="F37" s="91"/>
    </row>
    <row r="38" spans="1:6" s="89" customFormat="1" ht="15">
      <c r="A38" s="119"/>
      <c r="B38" s="93"/>
      <c r="C38" s="93"/>
      <c r="D38" s="122"/>
      <c r="E38" s="122"/>
      <c r="F38" s="91"/>
    </row>
    <row r="39" spans="1:6" ht="18" customHeight="1">
      <c r="A39" s="283" t="s">
        <v>71</v>
      </c>
      <c r="B39" s="283"/>
      <c r="C39" s="283"/>
      <c r="D39" s="9"/>
      <c r="E39" s="10"/>
      <c r="F39" s="2"/>
    </row>
    <row r="40" spans="1:6" ht="18" customHeight="1">
      <c r="A40" s="283" t="s">
        <v>145</v>
      </c>
      <c r="B40" s="283"/>
      <c r="C40" s="283"/>
      <c r="D40" s="283"/>
      <c r="E40" s="283"/>
      <c r="F40" s="283"/>
    </row>
    <row r="41" spans="1:11" ht="43.5" customHeight="1">
      <c r="A41" s="6" t="s">
        <v>3</v>
      </c>
      <c r="B41" s="6" t="s">
        <v>72</v>
      </c>
      <c r="C41" s="6" t="s">
        <v>73</v>
      </c>
      <c r="D41" s="6" t="s">
        <v>89</v>
      </c>
      <c r="E41" s="11" t="s">
        <v>74</v>
      </c>
      <c r="F41" s="6" t="s">
        <v>75</v>
      </c>
      <c r="G41" s="128"/>
      <c r="H41" s="279"/>
      <c r="I41" s="279"/>
      <c r="J41" s="279"/>
      <c r="K41" s="279"/>
    </row>
    <row r="42" spans="1:8" ht="12.75" customHeight="1">
      <c r="A42" s="12">
        <v>1</v>
      </c>
      <c r="B42" s="20" t="s">
        <v>134</v>
      </c>
      <c r="C42" s="13">
        <v>39</v>
      </c>
      <c r="D42" s="13">
        <v>39</v>
      </c>
      <c r="E42" s="13">
        <f>C42-D42</f>
        <v>0</v>
      </c>
      <c r="F42" s="14">
        <f>E42/C42</f>
        <v>0</v>
      </c>
      <c r="H42" s="130"/>
    </row>
    <row r="43" spans="1:8" ht="12.75" customHeight="1">
      <c r="A43" s="15"/>
      <c r="B43" s="16" t="s">
        <v>19</v>
      </c>
      <c r="C43" s="17">
        <f>SUM(C42:C42)</f>
        <v>39</v>
      </c>
      <c r="D43" s="17">
        <f>SUM(D42:D42)</f>
        <v>39</v>
      </c>
      <c r="E43" s="17">
        <f>SUM(E42:E42)</f>
        <v>0</v>
      </c>
      <c r="F43" s="310">
        <f>E43/C43</f>
        <v>0</v>
      </c>
      <c r="H43" s="130"/>
    </row>
    <row r="44" spans="1:8" ht="12.75" customHeight="1">
      <c r="A44" s="169"/>
      <c r="B44" s="50"/>
      <c r="C44" s="173"/>
      <c r="D44" s="173"/>
      <c r="E44" s="173"/>
      <c r="F44" s="311"/>
      <c r="H44" s="130"/>
    </row>
    <row r="45" spans="1:8" ht="12.75" customHeight="1">
      <c r="A45" s="50" t="s">
        <v>146</v>
      </c>
      <c r="B45" s="56"/>
      <c r="C45" s="56"/>
      <c r="D45" s="56"/>
      <c r="E45" s="56"/>
      <c r="F45" s="312"/>
      <c r="H45" s="130"/>
    </row>
    <row r="46" spans="1:6" ht="12.75" customHeight="1">
      <c r="A46" s="6" t="s">
        <v>3</v>
      </c>
      <c r="B46" s="6" t="s">
        <v>72</v>
      </c>
      <c r="C46" s="6" t="s">
        <v>73</v>
      </c>
      <c r="D46" s="6" t="s">
        <v>89</v>
      </c>
      <c r="E46" s="11" t="s">
        <v>74</v>
      </c>
      <c r="F46" s="313" t="s">
        <v>75</v>
      </c>
    </row>
    <row r="47" spans="1:6" ht="12.75" customHeight="1">
      <c r="A47" s="12">
        <v>1</v>
      </c>
      <c r="B47" s="20" t="s">
        <v>134</v>
      </c>
      <c r="C47" s="13">
        <v>24</v>
      </c>
      <c r="D47" s="13">
        <v>24</v>
      </c>
      <c r="E47" s="20">
        <f>C47-D47</f>
        <v>0</v>
      </c>
      <c r="F47" s="314">
        <v>0</v>
      </c>
    </row>
    <row r="48" spans="1:6" ht="12.75" customHeight="1">
      <c r="A48" s="15"/>
      <c r="B48" s="16" t="s">
        <v>19</v>
      </c>
      <c r="C48" s="17">
        <f>SUM(C47)</f>
        <v>24</v>
      </c>
      <c r="D48" s="17">
        <f>SUM(D47)</f>
        <v>24</v>
      </c>
      <c r="E48" s="17">
        <f>SUM(E47)</f>
        <v>0</v>
      </c>
      <c r="F48" s="310">
        <v>0</v>
      </c>
    </row>
    <row r="49" spans="1:14" ht="15">
      <c r="A49" s="169"/>
      <c r="B49" s="9"/>
      <c r="C49" s="9"/>
      <c r="D49" s="9"/>
      <c r="E49" s="9"/>
      <c r="F49" s="315"/>
      <c r="G49" s="132"/>
      <c r="H49" s="132"/>
      <c r="I49" s="118"/>
      <c r="K49" s="279"/>
      <c r="L49" s="279"/>
      <c r="M49" s="279"/>
      <c r="N49" s="279"/>
    </row>
    <row r="50" spans="1:11" ht="12.75" customHeight="1">
      <c r="A50" s="169"/>
      <c r="B50" s="9"/>
      <c r="C50" s="9"/>
      <c r="D50" s="9"/>
      <c r="E50" s="9"/>
      <c r="F50" s="315"/>
      <c r="G50" s="133"/>
      <c r="H50" s="118"/>
      <c r="I50" s="118"/>
      <c r="K50" s="130"/>
    </row>
    <row r="51" spans="1:11" ht="12.75" customHeight="1">
      <c r="A51" s="50" t="s">
        <v>147</v>
      </c>
      <c r="B51" s="50"/>
      <c r="C51" s="50"/>
      <c r="D51" s="56"/>
      <c r="E51" s="56"/>
      <c r="F51" s="312"/>
      <c r="G51" s="133"/>
      <c r="H51" s="118"/>
      <c r="I51" s="118"/>
      <c r="K51" s="130"/>
    </row>
    <row r="52" spans="1:11" ht="38.25" customHeight="1">
      <c r="A52" s="6" t="s">
        <v>3</v>
      </c>
      <c r="B52" s="6" t="s">
        <v>72</v>
      </c>
      <c r="C52" s="6" t="s">
        <v>243</v>
      </c>
      <c r="D52" s="6" t="s">
        <v>76</v>
      </c>
      <c r="E52" s="11" t="s">
        <v>6</v>
      </c>
      <c r="F52" s="313" t="s">
        <v>7</v>
      </c>
      <c r="G52" s="133"/>
      <c r="H52" s="118"/>
      <c r="I52" s="118"/>
      <c r="K52" s="130"/>
    </row>
    <row r="53" spans="1:11" ht="12.75" customHeight="1">
      <c r="A53" s="19">
        <v>1</v>
      </c>
      <c r="B53" s="20" t="s">
        <v>134</v>
      </c>
      <c r="C53" s="335">
        <v>4961</v>
      </c>
      <c r="D53" s="21">
        <v>4445.704697986577</v>
      </c>
      <c r="E53" s="22">
        <f>D53-C53</f>
        <v>-515.2953020134228</v>
      </c>
      <c r="F53" s="314">
        <f>E53/C53</f>
        <v>-0.1038692404784162</v>
      </c>
      <c r="G53" s="133"/>
      <c r="H53" s="118"/>
      <c r="I53" s="118"/>
      <c r="K53" s="130"/>
    </row>
    <row r="54" spans="1:11" ht="16.5" customHeight="1">
      <c r="A54" s="15"/>
      <c r="B54" s="16" t="s">
        <v>19</v>
      </c>
      <c r="C54" s="316">
        <f>SUM(C53)</f>
        <v>4961</v>
      </c>
      <c r="D54" s="317">
        <f>SUM(D53)</f>
        <v>4445.704697986577</v>
      </c>
      <c r="E54" s="317">
        <f>SUM(E53)</f>
        <v>-515.2953020134228</v>
      </c>
      <c r="F54" s="310">
        <f>E54/C54</f>
        <v>-0.1038692404784162</v>
      </c>
      <c r="G54" s="133"/>
      <c r="H54" s="118"/>
      <c r="I54" s="118"/>
      <c r="K54" s="130"/>
    </row>
    <row r="55" spans="1:9" ht="39" customHeight="1">
      <c r="A55" s="169"/>
      <c r="B55" s="174"/>
      <c r="C55" s="174"/>
      <c r="D55" s="173"/>
      <c r="E55" s="174"/>
      <c r="F55" s="175">
        <f>D53/C53</f>
        <v>0.8961307595215838</v>
      </c>
      <c r="G55" s="133"/>
      <c r="H55" s="118"/>
      <c r="I55" s="118"/>
    </row>
    <row r="56" spans="1:7" ht="21" customHeight="1">
      <c r="A56" s="284" t="s">
        <v>148</v>
      </c>
      <c r="B56" s="284"/>
      <c r="C56" s="284"/>
      <c r="D56" s="284"/>
      <c r="E56" s="284"/>
      <c r="F56" s="284"/>
      <c r="G56" s="137"/>
    </row>
    <row r="57" spans="1:6" ht="42" customHeight="1">
      <c r="A57" s="6" t="s">
        <v>3</v>
      </c>
      <c r="B57" s="6" t="s">
        <v>72</v>
      </c>
      <c r="C57" s="6" t="s">
        <v>244</v>
      </c>
      <c r="D57" s="6" t="s">
        <v>76</v>
      </c>
      <c r="E57" s="11" t="s">
        <v>6</v>
      </c>
      <c r="F57" s="6" t="s">
        <v>7</v>
      </c>
    </row>
    <row r="58" spans="1:6" ht="19.5" customHeight="1">
      <c r="A58" s="12">
        <v>1</v>
      </c>
      <c r="B58" s="23" t="str">
        <f>B42</f>
        <v>Lakshadweep</v>
      </c>
      <c r="C58" s="335">
        <v>2329</v>
      </c>
      <c r="D58" s="21">
        <v>2167.006711409396</v>
      </c>
      <c r="E58" s="21">
        <f>D58-C58</f>
        <v>-161.99328859060415</v>
      </c>
      <c r="F58" s="14">
        <f>E58/C58</f>
        <v>-0.06955486843735686</v>
      </c>
    </row>
    <row r="59" spans="1:9" ht="12.75" customHeight="1">
      <c r="A59" s="15"/>
      <c r="B59" s="16" t="s">
        <v>19</v>
      </c>
      <c r="C59" s="17">
        <f>SUM(C58)</f>
        <v>2329</v>
      </c>
      <c r="D59" s="176">
        <f>SUM(D58)</f>
        <v>2167.006711409396</v>
      </c>
      <c r="E59" s="176">
        <f>SUM(E58)</f>
        <v>-161.99328859060415</v>
      </c>
      <c r="F59" s="53">
        <f>E59/C59</f>
        <v>-0.06955486843735686</v>
      </c>
      <c r="H59" s="129"/>
      <c r="I59" s="100"/>
    </row>
    <row r="60" spans="1:9" ht="12.75" customHeight="1">
      <c r="A60" s="119"/>
      <c r="B60" s="135"/>
      <c r="C60" s="135"/>
      <c r="D60" s="131"/>
      <c r="E60" s="131"/>
      <c r="F60" s="136">
        <f>D58/C58</f>
        <v>0.9304451315626431</v>
      </c>
      <c r="H60" s="129"/>
      <c r="I60" s="100"/>
    </row>
    <row r="61" spans="1:6" ht="12.75" customHeight="1">
      <c r="A61" s="169"/>
      <c r="B61" s="174"/>
      <c r="C61" s="174"/>
      <c r="D61" s="173"/>
      <c r="E61" s="173"/>
      <c r="F61" s="136"/>
    </row>
    <row r="62" spans="1:6" ht="15">
      <c r="A62" s="25" t="s">
        <v>188</v>
      </c>
      <c r="B62" s="26"/>
      <c r="C62" s="26"/>
      <c r="D62" s="26"/>
      <c r="E62" s="26"/>
      <c r="F62" s="90"/>
    </row>
    <row r="63" spans="1:8" ht="21" customHeight="1">
      <c r="A63" s="25" t="s">
        <v>149</v>
      </c>
      <c r="B63" s="26"/>
      <c r="C63" s="26"/>
      <c r="D63" s="26"/>
      <c r="E63" s="26"/>
      <c r="F63" s="90"/>
      <c r="H63" s="138"/>
    </row>
    <row r="64" spans="1:10" ht="53.25" customHeight="1">
      <c r="A64" s="6" t="s">
        <v>38</v>
      </c>
      <c r="B64" s="6" t="s">
        <v>17</v>
      </c>
      <c r="C64" s="6" t="s">
        <v>186</v>
      </c>
      <c r="D64" s="6" t="s">
        <v>187</v>
      </c>
      <c r="E64" s="6" t="s">
        <v>39</v>
      </c>
      <c r="F64" s="139"/>
      <c r="H64" s="130"/>
      <c r="I64" s="130"/>
      <c r="J64" s="120"/>
    </row>
    <row r="65" spans="1:10" ht="21.75" customHeight="1">
      <c r="A65" s="19">
        <v>1</v>
      </c>
      <c r="B65" s="23" t="s">
        <v>134</v>
      </c>
      <c r="C65" s="70">
        <v>1025716</v>
      </c>
      <c r="D65" s="22">
        <v>985294</v>
      </c>
      <c r="E65" s="14">
        <f>D65/C65</f>
        <v>0.960591430766411</v>
      </c>
      <c r="H65" s="130"/>
      <c r="I65" s="130"/>
      <c r="J65" s="120"/>
    </row>
    <row r="66" spans="1:6" ht="21.75" customHeight="1">
      <c r="A66" s="27"/>
      <c r="B66" s="63" t="s">
        <v>19</v>
      </c>
      <c r="C66" s="71">
        <f>SUM(C65:C65)</f>
        <v>1025716</v>
      </c>
      <c r="D66" s="71">
        <f>SUM(D65:D65)</f>
        <v>985294</v>
      </c>
      <c r="E66" s="18">
        <f>D66/C66</f>
        <v>0.960591430766411</v>
      </c>
      <c r="F66" s="89"/>
    </row>
    <row r="67" spans="1:6" ht="12.75" customHeight="1">
      <c r="A67" s="141"/>
      <c r="B67" s="142"/>
      <c r="C67" s="143"/>
      <c r="D67" s="143"/>
      <c r="E67" s="144"/>
      <c r="F67" s="89"/>
    </row>
    <row r="68" spans="1:11" ht="15">
      <c r="A68" s="48"/>
      <c r="B68" s="64"/>
      <c r="C68" s="51"/>
      <c r="D68" s="51"/>
      <c r="E68" s="54"/>
      <c r="F68" s="3"/>
      <c r="G68" s="93"/>
      <c r="H68" s="93"/>
      <c r="I68" s="93"/>
      <c r="J68" s="93"/>
      <c r="K68" s="93"/>
    </row>
    <row r="69" spans="1:11" s="89" customFormat="1" ht="12.75">
      <c r="A69" s="283" t="s">
        <v>103</v>
      </c>
      <c r="B69" s="283"/>
      <c r="C69" s="283"/>
      <c r="D69" s="283"/>
      <c r="E69" s="283"/>
      <c r="F69" s="283"/>
      <c r="H69" s="141"/>
      <c r="I69" s="141"/>
      <c r="J69" s="141"/>
      <c r="K69" s="141"/>
    </row>
    <row r="70" spans="1:11" ht="21.75" customHeight="1">
      <c r="A70" s="3" t="s">
        <v>77</v>
      </c>
      <c r="B70" s="2"/>
      <c r="C70" s="2"/>
      <c r="D70" s="5"/>
      <c r="E70" s="2"/>
      <c r="F70" s="2"/>
      <c r="G70" s="146"/>
      <c r="H70" s="124"/>
      <c r="I70" s="141"/>
      <c r="J70" s="93"/>
      <c r="K70" s="93"/>
    </row>
    <row r="71" spans="1:11" ht="27">
      <c r="A71" s="6" t="s">
        <v>3</v>
      </c>
      <c r="B71" s="6"/>
      <c r="C71" s="28" t="s">
        <v>4</v>
      </c>
      <c r="D71" s="28" t="s">
        <v>5</v>
      </c>
      <c r="E71" s="28" t="s">
        <v>6</v>
      </c>
      <c r="F71" s="28" t="s">
        <v>7</v>
      </c>
      <c r="H71" s="93"/>
      <c r="I71" s="145"/>
      <c r="J71" s="93"/>
      <c r="K71" s="93"/>
    </row>
    <row r="72" spans="1:11" ht="15">
      <c r="A72" s="29">
        <v>1</v>
      </c>
      <c r="B72" s="29">
        <v>2</v>
      </c>
      <c r="C72" s="30">
        <v>3</v>
      </c>
      <c r="D72" s="30">
        <v>4</v>
      </c>
      <c r="E72" s="30" t="s">
        <v>8</v>
      </c>
      <c r="F72" s="30">
        <v>6</v>
      </c>
      <c r="H72" s="93"/>
      <c r="I72" s="145"/>
      <c r="J72" s="93"/>
      <c r="K72" s="93"/>
    </row>
    <row r="73" spans="1:11" ht="30">
      <c r="A73" s="19">
        <v>1</v>
      </c>
      <c r="B73" s="15" t="s">
        <v>189</v>
      </c>
      <c r="C73" s="20">
        <v>39.72</v>
      </c>
      <c r="D73" s="31">
        <v>39.72</v>
      </c>
      <c r="E73" s="31">
        <f>C73-D73</f>
        <v>0</v>
      </c>
      <c r="F73" s="14">
        <v>0</v>
      </c>
      <c r="H73" s="93"/>
      <c r="I73" s="145"/>
      <c r="J73" s="93"/>
      <c r="K73" s="93"/>
    </row>
    <row r="74" spans="1:11" ht="36" customHeight="1">
      <c r="A74" s="19">
        <v>2</v>
      </c>
      <c r="B74" s="15" t="s">
        <v>164</v>
      </c>
      <c r="C74" s="31">
        <v>178.92000000000002</v>
      </c>
      <c r="D74" s="31">
        <v>178.92000000000002</v>
      </c>
      <c r="E74" s="31">
        <f>C74-D74</f>
        <v>0</v>
      </c>
      <c r="F74" s="14">
        <f>E74/C74</f>
        <v>0</v>
      </c>
      <c r="H74" s="93"/>
      <c r="I74" s="145"/>
      <c r="J74" s="93"/>
      <c r="K74" s="93"/>
    </row>
    <row r="75" spans="1:11" ht="30">
      <c r="A75" s="19">
        <v>3</v>
      </c>
      <c r="B75" s="15" t="s">
        <v>190</v>
      </c>
      <c r="C75" s="67">
        <v>139.2</v>
      </c>
      <c r="D75" s="31">
        <v>139.2</v>
      </c>
      <c r="E75" s="31">
        <f>C75-D75</f>
        <v>0</v>
      </c>
      <c r="F75" s="14">
        <v>0</v>
      </c>
      <c r="H75" s="93"/>
      <c r="I75" s="93"/>
      <c r="J75" s="93"/>
      <c r="K75" s="93"/>
    </row>
    <row r="76" spans="1:6" ht="15">
      <c r="A76" s="177" t="s">
        <v>9</v>
      </c>
      <c r="B76" s="2"/>
      <c r="C76" s="2"/>
      <c r="D76" s="2"/>
      <c r="E76" s="2"/>
      <c r="F76" s="2"/>
    </row>
    <row r="77" spans="1:8" s="89" customFormat="1" ht="16.5" customHeight="1">
      <c r="A77" s="177"/>
      <c r="B77" s="2"/>
      <c r="C77" s="2"/>
      <c r="D77" s="2"/>
      <c r="E77" s="2"/>
      <c r="F77" s="91"/>
      <c r="H77" s="148"/>
    </row>
    <row r="78" spans="1:8" s="89" customFormat="1" ht="16.5" customHeight="1">
      <c r="A78" s="33" t="s">
        <v>78</v>
      </c>
      <c r="B78" s="34"/>
      <c r="C78" s="34"/>
      <c r="D78" s="34"/>
      <c r="E78" s="35"/>
      <c r="F78" s="88"/>
      <c r="H78" s="148"/>
    </row>
    <row r="79" spans="1:6" ht="15">
      <c r="A79" s="33"/>
      <c r="B79" s="34"/>
      <c r="C79" s="34"/>
      <c r="D79" s="34"/>
      <c r="E79" s="35"/>
      <c r="F79" s="88"/>
    </row>
    <row r="80" spans="1:6" ht="15">
      <c r="A80" s="3" t="s">
        <v>191</v>
      </c>
      <c r="B80" s="26"/>
      <c r="C80" s="36"/>
      <c r="D80" s="26"/>
      <c r="E80" s="2"/>
      <c r="F80" s="90"/>
    </row>
    <row r="81" spans="1:5" ht="15">
      <c r="A81" s="25" t="s">
        <v>150</v>
      </c>
      <c r="B81" s="26"/>
      <c r="C81" s="26"/>
      <c r="D81" s="26"/>
      <c r="E81" s="37" t="s">
        <v>99</v>
      </c>
    </row>
    <row r="82" spans="1:7" ht="39.75">
      <c r="A82" s="38" t="s">
        <v>10</v>
      </c>
      <c r="B82" s="38" t="s">
        <v>11</v>
      </c>
      <c r="C82" s="38" t="s">
        <v>165</v>
      </c>
      <c r="D82" s="38" t="s">
        <v>136</v>
      </c>
      <c r="E82" s="38" t="s">
        <v>166</v>
      </c>
      <c r="F82" s="150"/>
      <c r="G82" s="129"/>
    </row>
    <row r="83" spans="1:8" ht="15">
      <c r="A83" s="40">
        <v>1</v>
      </c>
      <c r="B83" s="20" t="s">
        <v>135</v>
      </c>
      <c r="C83" s="31">
        <f>C74</f>
        <v>178.92000000000002</v>
      </c>
      <c r="D83" s="69">
        <v>39.72</v>
      </c>
      <c r="E83" s="41">
        <f>D83/C83</f>
        <v>0.2219986586183769</v>
      </c>
      <c r="F83" s="151"/>
      <c r="G83" s="129"/>
      <c r="H83" s="152"/>
    </row>
    <row r="84" spans="1:6" ht="15">
      <c r="A84" s="27"/>
      <c r="B84" s="65" t="s">
        <v>12</v>
      </c>
      <c r="C84" s="42">
        <f>SUM(C83:C83)</f>
        <v>178.92000000000002</v>
      </c>
      <c r="D84" s="42">
        <f>SUM(D83:D83)</f>
        <v>39.72</v>
      </c>
      <c r="E84" s="43">
        <f>D84/C84</f>
        <v>0.2219986586183769</v>
      </c>
      <c r="F84" s="89"/>
    </row>
    <row r="86" spans="1:5" ht="15">
      <c r="A86" s="2"/>
      <c r="B86" s="2"/>
      <c r="C86" s="2"/>
      <c r="D86" s="2"/>
      <c r="E86" s="2"/>
    </row>
    <row r="87" spans="1:8" ht="15">
      <c r="A87" s="3" t="s">
        <v>192</v>
      </c>
      <c r="B87" s="26"/>
      <c r="C87" s="36"/>
      <c r="D87" s="26"/>
      <c r="E87" s="26"/>
      <c r="F87" s="92"/>
      <c r="H87" s="117"/>
    </row>
    <row r="88" spans="1:9" ht="15">
      <c r="A88" s="25" t="s">
        <v>151</v>
      </c>
      <c r="B88" s="2"/>
      <c r="C88" s="26"/>
      <c r="D88" s="26"/>
      <c r="E88" s="37" t="s">
        <v>99</v>
      </c>
      <c r="G88" s="153"/>
      <c r="I88" s="117"/>
    </row>
    <row r="89" spans="1:6" ht="39.75">
      <c r="A89" s="38" t="s">
        <v>10</v>
      </c>
      <c r="B89" s="38" t="s">
        <v>11</v>
      </c>
      <c r="C89" s="38" t="s">
        <v>165</v>
      </c>
      <c r="D89" s="38" t="s">
        <v>137</v>
      </c>
      <c r="E89" s="38" t="s">
        <v>167</v>
      </c>
      <c r="F89" s="150"/>
    </row>
    <row r="90" spans="1:5" ht="15">
      <c r="A90" s="40">
        <v>1</v>
      </c>
      <c r="B90" s="20" t="s">
        <v>135</v>
      </c>
      <c r="C90" s="31">
        <f>C74</f>
        <v>178.92000000000002</v>
      </c>
      <c r="D90" s="31">
        <v>86.57</v>
      </c>
      <c r="E90" s="14">
        <f>D90/C90</f>
        <v>0.4838475296221774</v>
      </c>
    </row>
    <row r="91" spans="1:7" ht="15">
      <c r="A91" s="27"/>
      <c r="B91" s="65" t="s">
        <v>12</v>
      </c>
      <c r="C91" s="42">
        <f>SUM(C90:C90)</f>
        <v>178.92000000000002</v>
      </c>
      <c r="D91" s="42">
        <f>SUM(D90:D90)</f>
        <v>86.57</v>
      </c>
      <c r="E91" s="18">
        <f>D91/C91</f>
        <v>0.4838475296221774</v>
      </c>
      <c r="F91" s="89"/>
      <c r="G91" s="152"/>
    </row>
    <row r="92" spans="1:5" ht="15">
      <c r="A92" s="3" t="s">
        <v>128</v>
      </c>
      <c r="B92" s="2"/>
      <c r="C92" s="2"/>
      <c r="D92" s="2"/>
      <c r="E92" s="2"/>
    </row>
    <row r="93" spans="1:6" ht="15">
      <c r="A93" s="3"/>
      <c r="B93" s="2"/>
      <c r="C93" s="2"/>
      <c r="D93" s="2"/>
      <c r="E93" s="44" t="s">
        <v>13</v>
      </c>
      <c r="F93" s="108"/>
    </row>
    <row r="94" spans="1:6" ht="39.75">
      <c r="A94" s="6" t="s">
        <v>14</v>
      </c>
      <c r="B94" s="6" t="s">
        <v>193</v>
      </c>
      <c r="C94" s="6" t="s">
        <v>138</v>
      </c>
      <c r="D94" s="38" t="s">
        <v>15</v>
      </c>
      <c r="E94" s="6" t="s">
        <v>16</v>
      </c>
      <c r="F94" s="110"/>
    </row>
    <row r="95" spans="1:7" ht="15">
      <c r="A95" s="55">
        <f>C74</f>
        <v>178.92000000000002</v>
      </c>
      <c r="B95" s="55">
        <v>39.72</v>
      </c>
      <c r="C95" s="66">
        <f>D75</f>
        <v>139.2</v>
      </c>
      <c r="D95" s="45">
        <f>C95+B95</f>
        <v>178.92</v>
      </c>
      <c r="E95" s="46">
        <f>D95/A95</f>
        <v>0.9999999999999999</v>
      </c>
      <c r="F95" s="85"/>
      <c r="G95" s="129"/>
    </row>
    <row r="96" ht="15">
      <c r="F96" s="93"/>
    </row>
    <row r="97" spans="1:6" ht="15">
      <c r="A97" s="2"/>
      <c r="B97" s="2"/>
      <c r="C97" s="2"/>
      <c r="D97" s="2"/>
      <c r="E97" s="2"/>
      <c r="F97" s="2"/>
    </row>
    <row r="98" spans="1:6" ht="15">
      <c r="A98" s="3" t="s">
        <v>194</v>
      </c>
      <c r="B98" s="2"/>
      <c r="C98" s="2"/>
      <c r="D98" s="2"/>
      <c r="E98" s="2"/>
      <c r="F98" s="2"/>
    </row>
    <row r="99" spans="1:6" ht="15">
      <c r="A99" s="25" t="s">
        <v>152</v>
      </c>
      <c r="B99" s="2"/>
      <c r="C99" s="2"/>
      <c r="D99" s="2"/>
      <c r="E99" s="2"/>
      <c r="F99" s="2"/>
    </row>
    <row r="100" spans="1:6" ht="27">
      <c r="A100" s="6" t="s">
        <v>3</v>
      </c>
      <c r="B100" s="6" t="s">
        <v>17</v>
      </c>
      <c r="C100" s="38" t="s">
        <v>110</v>
      </c>
      <c r="D100" s="6" t="s">
        <v>111</v>
      </c>
      <c r="E100" s="6" t="s">
        <v>85</v>
      </c>
      <c r="F100" s="6" t="s">
        <v>18</v>
      </c>
    </row>
    <row r="101" spans="1:6" ht="15">
      <c r="A101" s="19">
        <v>1</v>
      </c>
      <c r="B101" s="20" t="s">
        <v>134</v>
      </c>
      <c r="C101" s="31">
        <f>C83</f>
        <v>178.92000000000002</v>
      </c>
      <c r="D101" s="31">
        <v>39.72</v>
      </c>
      <c r="E101" s="113">
        <v>139.2</v>
      </c>
      <c r="F101" s="31">
        <f>D101+E101</f>
        <v>178.92</v>
      </c>
    </row>
    <row r="102" spans="1:14" ht="12" customHeight="1">
      <c r="A102" s="27"/>
      <c r="B102" s="65" t="s">
        <v>19</v>
      </c>
      <c r="C102" s="17">
        <f>SUM(C101:C101)</f>
        <v>178.92000000000002</v>
      </c>
      <c r="D102" s="112">
        <f>SUM(D101:D101)</f>
        <v>39.72</v>
      </c>
      <c r="E102" s="112">
        <f>SUM(E101:E101)</f>
        <v>139.2</v>
      </c>
      <c r="F102" s="32">
        <f>SUM(F101:F101)</f>
        <v>178.92</v>
      </c>
      <c r="L102" s="128"/>
      <c r="M102" s="128"/>
      <c r="N102" s="128"/>
    </row>
    <row r="103" spans="1:14" ht="15">
      <c r="A103" s="178"/>
      <c r="B103" s="2"/>
      <c r="C103" s="2"/>
      <c r="D103" s="2"/>
      <c r="E103" s="2"/>
      <c r="F103" s="2"/>
      <c r="G103" s="147"/>
      <c r="H103" s="147"/>
      <c r="L103" s="129"/>
      <c r="M103" s="147"/>
      <c r="N103" s="147"/>
    </row>
    <row r="104" spans="1:14" ht="15">
      <c r="A104" s="3" t="s">
        <v>129</v>
      </c>
      <c r="B104" s="2"/>
      <c r="C104" s="2"/>
      <c r="D104" s="2"/>
      <c r="E104" s="2"/>
      <c r="G104" s="147"/>
      <c r="H104" s="147"/>
      <c r="L104" s="129"/>
      <c r="M104" s="147"/>
      <c r="N104" s="147"/>
    </row>
    <row r="105" spans="1:14" ht="15">
      <c r="A105" s="3"/>
      <c r="B105" s="2"/>
      <c r="C105" s="2"/>
      <c r="D105" s="2"/>
      <c r="E105" s="2"/>
      <c r="G105" s="147"/>
      <c r="H105" s="147"/>
      <c r="L105" s="129"/>
      <c r="M105" s="147"/>
      <c r="N105" s="147"/>
    </row>
    <row r="106" spans="1:14" ht="15">
      <c r="A106" s="72" t="s">
        <v>14</v>
      </c>
      <c r="B106" s="72" t="s">
        <v>20</v>
      </c>
      <c r="C106" s="72" t="s">
        <v>139</v>
      </c>
      <c r="D106" s="72" t="s">
        <v>21</v>
      </c>
      <c r="E106" s="72" t="s">
        <v>22</v>
      </c>
      <c r="G106" s="147"/>
      <c r="H106" s="147"/>
      <c r="L106" s="129"/>
      <c r="M106" s="147"/>
      <c r="N106" s="147"/>
    </row>
    <row r="107" spans="1:14" ht="15">
      <c r="A107" s="42">
        <f>$C$84</f>
        <v>178.92000000000002</v>
      </c>
      <c r="B107" s="32">
        <f>$F$102</f>
        <v>178.92</v>
      </c>
      <c r="C107" s="73">
        <f>B107/A107</f>
        <v>0.9999999999999999</v>
      </c>
      <c r="D107" s="32">
        <v>92.35</v>
      </c>
      <c r="E107" s="18">
        <f>D107/A107</f>
        <v>0.5161524703778224</v>
      </c>
      <c r="F107" s="138">
        <f>D107/A107</f>
        <v>0.5161524703778224</v>
      </c>
      <c r="L107" s="129"/>
      <c r="M107" s="129"/>
      <c r="N107" s="129"/>
    </row>
    <row r="108" ht="15">
      <c r="A108" s="89"/>
    </row>
    <row r="109" spans="1:6" ht="15">
      <c r="A109" s="3" t="s">
        <v>130</v>
      </c>
      <c r="B109" s="2"/>
      <c r="C109" s="2"/>
      <c r="D109" s="2"/>
      <c r="E109" s="2"/>
      <c r="F109" s="2"/>
    </row>
    <row r="110" spans="1:8" ht="15.75" thickBot="1">
      <c r="A110" s="25" t="s">
        <v>153</v>
      </c>
      <c r="B110" s="2"/>
      <c r="C110" s="2"/>
      <c r="D110" s="2"/>
      <c r="E110" s="2"/>
      <c r="F110" s="2"/>
      <c r="H110" s="179"/>
    </row>
    <row r="111" spans="1:8" ht="27">
      <c r="A111" s="6" t="s">
        <v>3</v>
      </c>
      <c r="B111" s="6" t="s">
        <v>17</v>
      </c>
      <c r="C111" s="38" t="s">
        <v>226</v>
      </c>
      <c r="D111" s="6" t="s">
        <v>86</v>
      </c>
      <c r="E111" s="72" t="s">
        <v>22</v>
      </c>
      <c r="F111" s="2"/>
      <c r="H111" s="180"/>
    </row>
    <row r="112" spans="1:6" ht="15">
      <c r="A112" s="40">
        <v>1</v>
      </c>
      <c r="B112" s="20" t="s">
        <v>134</v>
      </c>
      <c r="C112" s="31">
        <f>C101</f>
        <v>178.92000000000002</v>
      </c>
      <c r="D112" s="31">
        <f>D107</f>
        <v>92.35</v>
      </c>
      <c r="E112" s="14">
        <f>D112/C112</f>
        <v>0.5161524703778224</v>
      </c>
      <c r="F112" s="2"/>
    </row>
    <row r="113" spans="1:6" ht="15">
      <c r="A113" s="27"/>
      <c r="B113" s="65" t="s">
        <v>19</v>
      </c>
      <c r="C113" s="42">
        <f>SUM(C112:C112)</f>
        <v>178.92000000000002</v>
      </c>
      <c r="D113" s="42">
        <f>SUM(D112:D112)</f>
        <v>92.35</v>
      </c>
      <c r="E113" s="18">
        <f>D113/C113</f>
        <v>0.5161524703778224</v>
      </c>
      <c r="F113" s="2"/>
    </row>
    <row r="115" spans="1:6" ht="15">
      <c r="A115" s="3" t="s">
        <v>131</v>
      </c>
      <c r="B115" s="2"/>
      <c r="C115" s="2"/>
      <c r="D115" s="2"/>
      <c r="E115" s="2"/>
      <c r="F115" s="2"/>
    </row>
    <row r="116" spans="1:7" ht="15.75" thickBot="1">
      <c r="A116" s="2"/>
      <c r="B116" s="2"/>
      <c r="C116" s="2"/>
      <c r="D116" s="2"/>
      <c r="E116" s="2"/>
      <c r="F116" s="3"/>
      <c r="G116" s="140"/>
    </row>
    <row r="117" spans="1:8" ht="53.25" thickBot="1">
      <c r="A117" s="38" t="s">
        <v>14</v>
      </c>
      <c r="B117" s="6" t="s">
        <v>107</v>
      </c>
      <c r="C117" s="6" t="s">
        <v>106</v>
      </c>
      <c r="D117" s="74" t="s">
        <v>108</v>
      </c>
      <c r="E117" s="6" t="s">
        <v>109</v>
      </c>
      <c r="F117" s="6" t="s">
        <v>195</v>
      </c>
      <c r="H117" s="181"/>
    </row>
    <row r="118" spans="1:8" ht="16.5" thickBot="1">
      <c r="A118" s="40">
        <v>4.17</v>
      </c>
      <c r="B118" s="2">
        <v>4.17</v>
      </c>
      <c r="C118" s="31">
        <v>4.17</v>
      </c>
      <c r="D118" s="75">
        <v>4.17</v>
      </c>
      <c r="E118" s="31">
        <v>0</v>
      </c>
      <c r="F118" s="14">
        <f>D118/A118</f>
        <v>1</v>
      </c>
      <c r="H118" s="182"/>
    </row>
    <row r="119" spans="1:6" ht="15">
      <c r="A119" s="76">
        <f>SUM(A118)</f>
        <v>4.17</v>
      </c>
      <c r="B119" s="111">
        <f>SUM(B118)</f>
        <v>4.17</v>
      </c>
      <c r="C119" s="31">
        <v>4.17</v>
      </c>
      <c r="D119" s="31">
        <v>4.17</v>
      </c>
      <c r="E119" s="77">
        <v>0</v>
      </c>
      <c r="F119" s="14">
        <f>D119/A119</f>
        <v>1</v>
      </c>
    </row>
    <row r="120" spans="1:5" ht="15">
      <c r="A120" s="2"/>
      <c r="B120" s="2"/>
      <c r="C120" s="2"/>
      <c r="D120" s="2"/>
      <c r="E120" s="2"/>
    </row>
    <row r="121" spans="1:5" ht="15">
      <c r="A121" s="283" t="s">
        <v>79</v>
      </c>
      <c r="B121" s="283"/>
      <c r="C121" s="283"/>
      <c r="D121" s="283"/>
      <c r="E121" s="283"/>
    </row>
    <row r="122" spans="1:5" ht="15">
      <c r="A122" s="25" t="s">
        <v>80</v>
      </c>
      <c r="B122" s="26"/>
      <c r="C122" s="36"/>
      <c r="D122" s="26"/>
      <c r="E122" s="26"/>
    </row>
    <row r="123" spans="1:6" ht="15">
      <c r="A123" s="257" t="s">
        <v>168</v>
      </c>
      <c r="B123" s="282"/>
      <c r="C123" s="282"/>
      <c r="D123" s="258"/>
      <c r="E123" s="26"/>
      <c r="F123" s="96"/>
    </row>
    <row r="124" spans="1:6" ht="27">
      <c r="A124" s="6" t="s">
        <v>23</v>
      </c>
      <c r="B124" s="6" t="s">
        <v>24</v>
      </c>
      <c r="C124" s="6"/>
      <c r="D124" s="6" t="s">
        <v>26</v>
      </c>
      <c r="E124" s="2"/>
      <c r="F124" s="96"/>
    </row>
    <row r="125" spans="1:6" ht="15">
      <c r="A125" s="270" t="s">
        <v>140</v>
      </c>
      <c r="B125" s="78" t="s">
        <v>229</v>
      </c>
      <c r="C125" s="319" t="s">
        <v>228</v>
      </c>
      <c r="D125" s="79">
        <v>14.16</v>
      </c>
      <c r="E125" s="2"/>
      <c r="F125" s="97"/>
    </row>
    <row r="126" spans="1:5" ht="15">
      <c r="A126" s="271"/>
      <c r="B126" s="78" t="s">
        <v>90</v>
      </c>
      <c r="C126" s="318" t="s">
        <v>227</v>
      </c>
      <c r="D126" s="79">
        <v>24.95</v>
      </c>
      <c r="E126" s="183"/>
    </row>
    <row r="127" spans="1:5" ht="15">
      <c r="A127" s="271"/>
      <c r="B127" s="80" t="s">
        <v>28</v>
      </c>
      <c r="C127" s="318" t="s">
        <v>230</v>
      </c>
      <c r="D127" s="81">
        <v>23.12</v>
      </c>
      <c r="E127" s="184"/>
    </row>
    <row r="128" spans="1:6" ht="15">
      <c r="A128" s="271"/>
      <c r="B128" s="82" t="s">
        <v>29</v>
      </c>
      <c r="C128" s="318" t="s">
        <v>231</v>
      </c>
      <c r="D128" s="13">
        <v>32.05</v>
      </c>
      <c r="E128" s="184"/>
      <c r="F128" s="90"/>
    </row>
    <row r="129" spans="1:6" ht="15">
      <c r="A129" s="281"/>
      <c r="B129" s="252" t="s">
        <v>30</v>
      </c>
      <c r="C129" s="254"/>
      <c r="D129" s="83">
        <f>D126+D127+D128</f>
        <v>80.12</v>
      </c>
      <c r="E129" s="2" t="s">
        <v>48</v>
      </c>
      <c r="F129" s="90"/>
    </row>
    <row r="130" spans="1:6" ht="15">
      <c r="A130" s="26"/>
      <c r="B130" s="26"/>
      <c r="C130" s="84" t="s">
        <v>196</v>
      </c>
      <c r="D130" s="84">
        <f>D129+D125</f>
        <v>94.28</v>
      </c>
      <c r="E130" s="36"/>
      <c r="F130" s="93"/>
    </row>
    <row r="131" spans="1:6" ht="18.75" customHeight="1">
      <c r="A131" s="90"/>
      <c r="C131" s="89"/>
      <c r="D131" s="155"/>
      <c r="E131" s="90"/>
      <c r="F131" s="90"/>
    </row>
    <row r="132" spans="1:6" ht="15">
      <c r="A132" s="25"/>
      <c r="B132" s="2"/>
      <c r="C132" s="3"/>
      <c r="D132" s="84"/>
      <c r="E132" s="26"/>
      <c r="F132" s="90"/>
    </row>
    <row r="133" spans="1:6" ht="15">
      <c r="A133" s="33" t="s">
        <v>104</v>
      </c>
      <c r="B133" s="34"/>
      <c r="C133" s="34"/>
      <c r="D133" s="34"/>
      <c r="E133" s="26"/>
      <c r="F133" s="90"/>
    </row>
    <row r="134" spans="1:6" ht="15">
      <c r="A134" s="33"/>
      <c r="B134" s="34"/>
      <c r="C134" s="34"/>
      <c r="D134" s="34"/>
      <c r="E134" s="26"/>
      <c r="F134" s="90"/>
    </row>
    <row r="135" spans="1:6" ht="15">
      <c r="A135" s="3" t="s">
        <v>232</v>
      </c>
      <c r="B135" s="26"/>
      <c r="C135" s="36"/>
      <c r="D135" s="26"/>
      <c r="E135" s="35"/>
      <c r="F135" s="90"/>
    </row>
    <row r="136" spans="1:6" ht="15">
      <c r="A136" s="25" t="s">
        <v>154</v>
      </c>
      <c r="B136" s="26"/>
      <c r="C136" s="26"/>
      <c r="D136" s="26"/>
      <c r="E136" s="26" t="s">
        <v>32</v>
      </c>
      <c r="F136" s="90"/>
    </row>
    <row r="137" spans="1:7" ht="39.75">
      <c r="A137" s="38" t="s">
        <v>10</v>
      </c>
      <c r="B137" s="38" t="s">
        <v>11</v>
      </c>
      <c r="C137" s="38" t="s">
        <v>169</v>
      </c>
      <c r="D137" s="38" t="s">
        <v>197</v>
      </c>
      <c r="E137" s="38" t="s">
        <v>170</v>
      </c>
      <c r="F137" s="90"/>
      <c r="G137" s="156"/>
    </row>
    <row r="138" spans="1:7" ht="15">
      <c r="A138" s="19">
        <v>1</v>
      </c>
      <c r="B138" s="20" t="s">
        <v>134</v>
      </c>
      <c r="C138" s="81">
        <v>80.12</v>
      </c>
      <c r="D138" s="19">
        <v>14.16</v>
      </c>
      <c r="E138" s="14">
        <f>D138/C138</f>
        <v>0.1767348976535197</v>
      </c>
      <c r="F138" s="90"/>
      <c r="G138" s="156"/>
    </row>
    <row r="139" spans="1:7" ht="15">
      <c r="A139" s="27"/>
      <c r="B139" s="63" t="s">
        <v>19</v>
      </c>
      <c r="C139" s="32">
        <f>SUM(C138:C138)</f>
        <v>80.12</v>
      </c>
      <c r="D139" s="72">
        <f>SUM(D138:D138)</f>
        <v>14.16</v>
      </c>
      <c r="E139" s="18">
        <f>D139/C139</f>
        <v>0.1767348976535197</v>
      </c>
      <c r="F139" s="90"/>
      <c r="G139" s="156"/>
    </row>
    <row r="140" spans="1:6" ht="15">
      <c r="A140" s="2"/>
      <c r="B140" s="2"/>
      <c r="C140" s="2"/>
      <c r="D140" s="2"/>
      <c r="E140" s="2"/>
      <c r="F140" s="90"/>
    </row>
    <row r="141" spans="1:6" ht="15">
      <c r="A141" s="3" t="s">
        <v>198</v>
      </c>
      <c r="B141" s="26"/>
      <c r="C141" s="36"/>
      <c r="D141" s="26"/>
      <c r="E141" s="2"/>
      <c r="F141" s="88"/>
    </row>
    <row r="142" spans="1:6" ht="15">
      <c r="A142" s="25" t="s">
        <v>155</v>
      </c>
      <c r="B142" s="26"/>
      <c r="C142" s="26"/>
      <c r="D142" s="26"/>
      <c r="E142" s="26" t="s">
        <v>32</v>
      </c>
      <c r="F142" s="88"/>
    </row>
    <row r="143" spans="1:13" ht="39.75">
      <c r="A143" s="38" t="s">
        <v>10</v>
      </c>
      <c r="B143" s="38" t="s">
        <v>11</v>
      </c>
      <c r="C143" s="38" t="s">
        <v>171</v>
      </c>
      <c r="D143" s="38" t="s">
        <v>199</v>
      </c>
      <c r="E143" s="38" t="s">
        <v>167</v>
      </c>
      <c r="F143" s="90"/>
      <c r="G143" s="129"/>
      <c r="H143" s="129"/>
      <c r="I143" s="129"/>
      <c r="J143" s="129"/>
      <c r="K143" s="129"/>
      <c r="L143" s="129"/>
      <c r="M143" s="129"/>
    </row>
    <row r="144" spans="1:13" ht="15">
      <c r="A144" s="19">
        <v>1</v>
      </c>
      <c r="B144" s="20" t="s">
        <v>134</v>
      </c>
      <c r="C144" s="81">
        <f>C138</f>
        <v>80.12</v>
      </c>
      <c r="D144" s="31">
        <v>41.99</v>
      </c>
      <c r="E144" s="14">
        <f>D144/C144</f>
        <v>0.52408886669995</v>
      </c>
      <c r="G144" s="129"/>
      <c r="H144" s="129"/>
      <c r="I144" s="157"/>
      <c r="J144" s="129"/>
      <c r="K144" s="129"/>
      <c r="L144" s="129"/>
      <c r="M144" s="157">
        <v>10000000</v>
      </c>
    </row>
    <row r="145" spans="1:13" ht="15">
      <c r="A145" s="27"/>
      <c r="B145" s="63" t="s">
        <v>19</v>
      </c>
      <c r="C145" s="32">
        <f>SUM(C144:C144)</f>
        <v>80.12</v>
      </c>
      <c r="D145" s="32">
        <f>SUM(D144)</f>
        <v>41.99</v>
      </c>
      <c r="E145" s="18">
        <f>D145/C145</f>
        <v>0.52408886669995</v>
      </c>
      <c r="F145" s="150"/>
      <c r="G145" s="129"/>
      <c r="H145" s="129"/>
      <c r="I145" s="157"/>
      <c r="J145" s="129"/>
      <c r="K145" s="129"/>
      <c r="L145" s="129"/>
      <c r="M145" s="157">
        <v>10000000</v>
      </c>
    </row>
    <row r="146" spans="7:9" ht="15">
      <c r="G146" s="93"/>
      <c r="H146" s="93"/>
      <c r="I146" s="158"/>
    </row>
    <row r="147" spans="1:9" ht="15">
      <c r="A147" s="25" t="s">
        <v>81</v>
      </c>
      <c r="B147" s="26"/>
      <c r="C147" s="26"/>
      <c r="D147" s="26"/>
      <c r="E147" s="2"/>
      <c r="G147" s="129"/>
      <c r="H147" s="129"/>
      <c r="I147" s="157"/>
    </row>
    <row r="148" spans="1:9" ht="27">
      <c r="A148" s="6" t="s">
        <v>14</v>
      </c>
      <c r="B148" s="6" t="s">
        <v>233</v>
      </c>
      <c r="C148" s="6" t="s">
        <v>33</v>
      </c>
      <c r="D148" s="38" t="s">
        <v>34</v>
      </c>
      <c r="E148" s="6" t="s">
        <v>35</v>
      </c>
      <c r="G148" s="129"/>
      <c r="H148" s="129"/>
      <c r="I148" s="157"/>
    </row>
    <row r="149" spans="1:5" ht="15">
      <c r="A149" s="32">
        <f>$C$139</f>
        <v>80.12</v>
      </c>
      <c r="B149" s="27">
        <f>D139</f>
        <v>14.16</v>
      </c>
      <c r="C149" s="114">
        <v>80.12</v>
      </c>
      <c r="D149" s="45">
        <f>B149+C149</f>
        <v>94.28</v>
      </c>
      <c r="E149" s="46">
        <f>D149/A149</f>
        <v>1.1767348976535197</v>
      </c>
    </row>
    <row r="150" spans="1:6" ht="15">
      <c r="A150" s="159"/>
      <c r="B150" s="160"/>
      <c r="C150" s="95"/>
      <c r="D150" s="95"/>
      <c r="F150" s="89"/>
    </row>
    <row r="151" spans="1:9" ht="15">
      <c r="A151" s="3" t="s">
        <v>82</v>
      </c>
      <c r="B151" s="26"/>
      <c r="C151" s="36"/>
      <c r="D151" s="26"/>
      <c r="E151" s="2"/>
      <c r="I151" s="152"/>
    </row>
    <row r="152" spans="1:6" ht="15">
      <c r="A152" s="25" t="s">
        <v>156</v>
      </c>
      <c r="B152" s="26"/>
      <c r="C152" s="26"/>
      <c r="D152" s="26"/>
      <c r="E152" s="86"/>
      <c r="F152" s="90"/>
    </row>
    <row r="153" spans="1:5" ht="39.75">
      <c r="A153" s="38" t="s">
        <v>10</v>
      </c>
      <c r="B153" s="38" t="s">
        <v>11</v>
      </c>
      <c r="C153" s="38" t="s">
        <v>172</v>
      </c>
      <c r="D153" s="38" t="s">
        <v>200</v>
      </c>
      <c r="E153" s="38" t="s">
        <v>87</v>
      </c>
    </row>
    <row r="154" spans="1:6" ht="15">
      <c r="A154" s="19">
        <v>1</v>
      </c>
      <c r="B154" s="20" t="s">
        <v>134</v>
      </c>
      <c r="C154" s="81">
        <f>C138</f>
        <v>80.12</v>
      </c>
      <c r="D154" s="31">
        <f>D138</f>
        <v>14.16</v>
      </c>
      <c r="E154" s="31">
        <v>80.12</v>
      </c>
      <c r="F154" s="150"/>
    </row>
    <row r="155" spans="1:5" ht="15">
      <c r="A155" s="27"/>
      <c r="B155" s="63" t="s">
        <v>19</v>
      </c>
      <c r="C155" s="32">
        <f>SUM(C154:C154)</f>
        <v>80.12</v>
      </c>
      <c r="D155" s="32">
        <f>SUM(D154:D154)</f>
        <v>14.16</v>
      </c>
      <c r="E155" s="32">
        <f>SUM(E154:E154)</f>
        <v>80.12</v>
      </c>
    </row>
    <row r="156" spans="1:4" ht="15">
      <c r="A156" s="141"/>
      <c r="B156" s="142"/>
      <c r="C156" s="161"/>
      <c r="D156" s="141"/>
    </row>
    <row r="157" spans="1:9" ht="15">
      <c r="A157" s="25" t="s">
        <v>83</v>
      </c>
      <c r="B157" s="26"/>
      <c r="C157" s="36"/>
      <c r="D157" s="26"/>
      <c r="E157" s="2"/>
      <c r="G157" s="134"/>
      <c r="H157" s="280"/>
      <c r="I157" s="280"/>
    </row>
    <row r="158" spans="1:9" ht="15">
      <c r="A158" s="26"/>
      <c r="B158" s="26"/>
      <c r="C158" s="36"/>
      <c r="D158" s="26"/>
      <c r="E158" s="87"/>
      <c r="G158" s="129"/>
      <c r="H158" s="162"/>
      <c r="I158" s="163"/>
    </row>
    <row r="159" spans="1:9" ht="15">
      <c r="A159" s="72" t="s">
        <v>14</v>
      </c>
      <c r="B159" s="72" t="s">
        <v>36</v>
      </c>
      <c r="C159" s="72" t="s">
        <v>35</v>
      </c>
      <c r="D159" s="72" t="s">
        <v>21</v>
      </c>
      <c r="E159" s="72" t="s">
        <v>22</v>
      </c>
      <c r="F159" s="89"/>
      <c r="G159" s="129"/>
      <c r="H159" s="162"/>
      <c r="I159" s="163"/>
    </row>
    <row r="160" spans="1:9" ht="15">
      <c r="A160" s="32">
        <f>$C$139</f>
        <v>80.12</v>
      </c>
      <c r="B160" s="32">
        <v>94.28</v>
      </c>
      <c r="C160" s="53">
        <f>B160/A160</f>
        <v>1.1767348976535197</v>
      </c>
      <c r="D160" s="114">
        <v>52.19</v>
      </c>
      <c r="E160" s="109">
        <f>D160/A160</f>
        <v>0.651397903145282</v>
      </c>
      <c r="F160" s="93"/>
      <c r="G160" s="129"/>
      <c r="H160" s="162"/>
      <c r="I160" s="163"/>
    </row>
    <row r="161" spans="1:9" ht="15">
      <c r="A161" s="187"/>
      <c r="B161" s="188"/>
      <c r="C161" s="187"/>
      <c r="D161" s="189"/>
      <c r="E161" s="2"/>
      <c r="F161" s="98"/>
      <c r="G161" s="129"/>
      <c r="H161" s="162"/>
      <c r="I161" s="163"/>
    </row>
    <row r="162" spans="1:6" ht="15">
      <c r="A162" s="3" t="s">
        <v>84</v>
      </c>
      <c r="B162" s="2"/>
      <c r="C162" s="2"/>
      <c r="D162" s="2"/>
      <c r="E162" s="2"/>
      <c r="F162" s="94"/>
    </row>
    <row r="163" spans="1:6" ht="15">
      <c r="A163" s="25" t="s">
        <v>157</v>
      </c>
      <c r="B163" s="26"/>
      <c r="C163" s="26"/>
      <c r="D163" s="26"/>
      <c r="E163" s="26" t="s">
        <v>32</v>
      </c>
      <c r="F163" s="90"/>
    </row>
    <row r="164" spans="1:6" ht="39.75">
      <c r="A164" s="38" t="s">
        <v>10</v>
      </c>
      <c r="B164" s="38" t="s">
        <v>11</v>
      </c>
      <c r="C164" s="38" t="s">
        <v>172</v>
      </c>
      <c r="D164" s="38" t="s">
        <v>88</v>
      </c>
      <c r="E164" s="38" t="s">
        <v>37</v>
      </c>
      <c r="F164" s="149"/>
    </row>
    <row r="165" spans="1:6" ht="15">
      <c r="A165" s="19">
        <v>1</v>
      </c>
      <c r="B165" s="20" t="s">
        <v>134</v>
      </c>
      <c r="C165" s="31">
        <f>C138</f>
        <v>80.12</v>
      </c>
      <c r="D165" s="31">
        <f>D160</f>
        <v>52.19</v>
      </c>
      <c r="E165" s="14">
        <f>D165/C165</f>
        <v>0.651397903145282</v>
      </c>
      <c r="F165" s="147"/>
    </row>
    <row r="166" spans="1:7" ht="15">
      <c r="A166" s="27"/>
      <c r="B166" s="63" t="s">
        <v>19</v>
      </c>
      <c r="C166" s="32">
        <f>SUM(C165:C165)</f>
        <v>80.12</v>
      </c>
      <c r="D166" s="114">
        <f>SUM(D165:D165)</f>
        <v>52.19</v>
      </c>
      <c r="E166" s="18">
        <f>D166/C166</f>
        <v>0.651397903145282</v>
      </c>
      <c r="F166" s="154"/>
      <c r="G166" s="129"/>
    </row>
    <row r="168" spans="1:5" ht="15">
      <c r="A168" s="3" t="s">
        <v>112</v>
      </c>
      <c r="B168" s="26"/>
      <c r="C168" s="36"/>
      <c r="D168" s="26"/>
      <c r="E168" s="2"/>
    </row>
    <row r="169" spans="1:5" ht="15">
      <c r="A169" s="3" t="s">
        <v>113</v>
      </c>
      <c r="B169" s="26"/>
      <c r="C169" s="36"/>
      <c r="D169" s="26"/>
      <c r="E169" s="2"/>
    </row>
    <row r="170" spans="1:6" ht="15">
      <c r="A170" s="25" t="s">
        <v>158</v>
      </c>
      <c r="B170" s="26"/>
      <c r="C170" s="26"/>
      <c r="D170" s="26"/>
      <c r="E170" s="26"/>
      <c r="F170" s="161"/>
    </row>
    <row r="171" spans="1:6" ht="39.75">
      <c r="A171" s="38" t="s">
        <v>10</v>
      </c>
      <c r="B171" s="38" t="s">
        <v>11</v>
      </c>
      <c r="C171" s="38" t="s">
        <v>172</v>
      </c>
      <c r="D171" s="38" t="s">
        <v>200</v>
      </c>
      <c r="E171" s="38" t="s">
        <v>133</v>
      </c>
      <c r="F171" s="90"/>
    </row>
    <row r="172" spans="1:6" ht="15">
      <c r="A172" s="19">
        <v>1</v>
      </c>
      <c r="B172" s="20" t="s">
        <v>134</v>
      </c>
      <c r="C172" s="81">
        <v>11</v>
      </c>
      <c r="D172" s="31">
        <v>11</v>
      </c>
      <c r="E172" s="31">
        <v>100</v>
      </c>
      <c r="F172" s="90"/>
    </row>
    <row r="173" spans="1:6" s="89" customFormat="1" ht="15">
      <c r="A173" s="27"/>
      <c r="B173" s="63" t="s">
        <v>19</v>
      </c>
      <c r="C173" s="32">
        <f>SUM(C172:C172)</f>
        <v>11</v>
      </c>
      <c r="D173" s="32">
        <v>11</v>
      </c>
      <c r="E173" s="32">
        <f>SUM(E172:E172)</f>
        <v>100</v>
      </c>
      <c r="F173" s="91"/>
    </row>
    <row r="174" ht="15">
      <c r="A174" s="3" t="s">
        <v>123</v>
      </c>
    </row>
    <row r="175" spans="1:6" ht="15.75" thickBot="1">
      <c r="A175" s="25" t="s">
        <v>158</v>
      </c>
      <c r="B175" s="26"/>
      <c r="C175" s="26"/>
      <c r="D175" s="26"/>
      <c r="E175" s="2"/>
      <c r="F175" s="2"/>
    </row>
    <row r="176" spans="1:6" ht="25.5">
      <c r="A176" s="190" t="s">
        <v>10</v>
      </c>
      <c r="B176" s="191" t="s">
        <v>11</v>
      </c>
      <c r="C176" s="191" t="s">
        <v>240</v>
      </c>
      <c r="D176" s="191" t="s">
        <v>132</v>
      </c>
      <c r="E176" s="191" t="s">
        <v>37</v>
      </c>
      <c r="F176" s="192"/>
    </row>
    <row r="177" spans="1:6" ht="15">
      <c r="A177" s="193">
        <v>1</v>
      </c>
      <c r="B177" s="20" t="s">
        <v>134</v>
      </c>
      <c r="C177" s="194">
        <f>C172</f>
        <v>11</v>
      </c>
      <c r="D177" s="31">
        <v>11</v>
      </c>
      <c r="E177" s="14">
        <f>D177/C177</f>
        <v>1</v>
      </c>
      <c r="F177" s="195"/>
    </row>
    <row r="178" spans="1:6" ht="15.75" thickBot="1">
      <c r="A178" s="196"/>
      <c r="B178" s="197" t="s">
        <v>19</v>
      </c>
      <c r="C178" s="198">
        <f>SUM(C177:C177)</f>
        <v>11</v>
      </c>
      <c r="D178" s="199">
        <v>11</v>
      </c>
      <c r="E178" s="14">
        <f>D178/C178</f>
        <v>1</v>
      </c>
      <c r="F178" s="200"/>
    </row>
    <row r="179" spans="1:7" ht="15">
      <c r="A179" s="301" t="s">
        <v>114</v>
      </c>
      <c r="B179" s="301"/>
      <c r="C179" s="301"/>
      <c r="D179" s="301"/>
      <c r="E179" s="301"/>
      <c r="G179" s="93"/>
    </row>
    <row r="180" spans="1:7" ht="15">
      <c r="A180" s="25" t="s">
        <v>64</v>
      </c>
      <c r="B180" s="26"/>
      <c r="C180" s="36"/>
      <c r="D180" s="26"/>
      <c r="E180" s="2"/>
      <c r="F180" s="89"/>
      <c r="G180" s="164"/>
    </row>
    <row r="181" spans="1:7" ht="15.75" thickBot="1">
      <c r="A181" s="293" t="s">
        <v>173</v>
      </c>
      <c r="B181" s="294"/>
      <c r="C181" s="294"/>
      <c r="D181" s="295"/>
      <c r="E181" s="201"/>
      <c r="G181" s="164"/>
    </row>
    <row r="182" spans="1:7" ht="41.25" customHeight="1">
      <c r="A182" s="202" t="s">
        <v>23</v>
      </c>
      <c r="B182" s="203" t="s">
        <v>24</v>
      </c>
      <c r="C182" s="203" t="s">
        <v>25</v>
      </c>
      <c r="D182" s="204" t="s">
        <v>26</v>
      </c>
      <c r="E182" s="26"/>
      <c r="F182" s="90"/>
      <c r="G182" s="164"/>
    </row>
    <row r="183" spans="1:7" ht="15">
      <c r="A183" s="304" t="s">
        <v>40</v>
      </c>
      <c r="B183" s="78" t="s">
        <v>202</v>
      </c>
      <c r="C183" s="319" t="s">
        <v>228</v>
      </c>
      <c r="D183" s="205">
        <v>34.55</v>
      </c>
      <c r="E183" s="26"/>
      <c r="F183" s="90"/>
      <c r="G183" s="164"/>
    </row>
    <row r="184" spans="1:7" ht="15">
      <c r="A184" s="305"/>
      <c r="B184" s="78" t="s">
        <v>90</v>
      </c>
      <c r="C184" s="318" t="s">
        <v>227</v>
      </c>
      <c r="D184" s="205">
        <v>0.55</v>
      </c>
      <c r="E184" s="2"/>
      <c r="F184" s="90"/>
      <c r="G184" s="93"/>
    </row>
    <row r="185" spans="1:5" ht="15">
      <c r="A185" s="305"/>
      <c r="B185" s="80" t="s">
        <v>28</v>
      </c>
      <c r="C185" s="318" t="s">
        <v>230</v>
      </c>
      <c r="D185" s="206">
        <v>1.01</v>
      </c>
      <c r="E185" s="2"/>
    </row>
    <row r="186" spans="1:5" ht="15">
      <c r="A186" s="305"/>
      <c r="B186" s="82" t="s">
        <v>29</v>
      </c>
      <c r="C186" s="318" t="s">
        <v>231</v>
      </c>
      <c r="D186" s="207">
        <v>1.04</v>
      </c>
      <c r="E186" s="2"/>
    </row>
    <row r="187" spans="1:5" ht="15">
      <c r="A187" s="267" t="s">
        <v>94</v>
      </c>
      <c r="B187" s="268"/>
      <c r="C187" s="269"/>
      <c r="D187" s="208">
        <f>D184+D185+D186</f>
        <v>2.6</v>
      </c>
      <c r="E187" s="2"/>
    </row>
    <row r="188" spans="1:5" ht="15.75" thickBot="1">
      <c r="A188" s="264" t="s">
        <v>31</v>
      </c>
      <c r="B188" s="265"/>
      <c r="C188" s="266"/>
      <c r="D188" s="209">
        <f>SUM(D183:D186)</f>
        <v>37.14999999999999</v>
      </c>
      <c r="E188" s="320">
        <f>D183+D187</f>
        <v>37.15</v>
      </c>
    </row>
    <row r="190" spans="1:6" ht="15">
      <c r="A190" s="3" t="s">
        <v>159</v>
      </c>
      <c r="B190" s="2"/>
      <c r="C190" s="2"/>
      <c r="D190" s="2"/>
      <c r="E190" s="2"/>
      <c r="F190" s="2"/>
    </row>
    <row r="191" spans="1:6" ht="25.5">
      <c r="A191" s="47" t="s">
        <v>3</v>
      </c>
      <c r="B191" s="47"/>
      <c r="C191" s="47" t="s">
        <v>4</v>
      </c>
      <c r="D191" s="47" t="s">
        <v>5</v>
      </c>
      <c r="E191" s="47" t="s">
        <v>6</v>
      </c>
      <c r="F191" s="210" t="s">
        <v>201</v>
      </c>
    </row>
    <row r="192" spans="1:6" ht="15">
      <c r="A192" s="47">
        <v>1</v>
      </c>
      <c r="B192" s="47">
        <v>2</v>
      </c>
      <c r="C192" s="47">
        <v>3</v>
      </c>
      <c r="D192" s="47">
        <v>4</v>
      </c>
      <c r="E192" s="47" t="s">
        <v>8</v>
      </c>
      <c r="F192" s="31"/>
    </row>
    <row r="193" spans="1:7" ht="30">
      <c r="A193" s="19">
        <v>1</v>
      </c>
      <c r="B193" s="15" t="s">
        <v>124</v>
      </c>
      <c r="C193" s="31">
        <v>34.55</v>
      </c>
      <c r="D193" s="31">
        <v>34.55</v>
      </c>
      <c r="E193" s="211"/>
      <c r="F193" s="77"/>
      <c r="G193" s="129"/>
    </row>
    <row r="194" spans="1:8" ht="30">
      <c r="A194" s="19">
        <v>2</v>
      </c>
      <c r="B194" s="15" t="s">
        <v>164</v>
      </c>
      <c r="C194" s="212">
        <v>2.6</v>
      </c>
      <c r="D194" s="212">
        <v>2.6</v>
      </c>
      <c r="E194" s="211">
        <f>C194-D194</f>
        <v>0</v>
      </c>
      <c r="F194" s="212"/>
      <c r="G194" s="152"/>
      <c r="H194" s="152"/>
    </row>
    <row r="195" spans="1:8" ht="30">
      <c r="A195" s="19">
        <v>3</v>
      </c>
      <c r="B195" s="15" t="s">
        <v>174</v>
      </c>
      <c r="C195" s="31">
        <f>D187</f>
        <v>2.6</v>
      </c>
      <c r="D195" s="31">
        <f>E187</f>
        <v>0</v>
      </c>
      <c r="E195" s="211"/>
      <c r="F195" s="77"/>
      <c r="G195" s="152"/>
      <c r="H195" s="152"/>
    </row>
    <row r="196" spans="1:8" ht="15">
      <c r="A196" s="19">
        <v>4</v>
      </c>
      <c r="B196" s="27" t="s">
        <v>34</v>
      </c>
      <c r="C196" s="32">
        <f>C193+C195</f>
        <v>37.15</v>
      </c>
      <c r="D196" s="32">
        <f>D193+D195</f>
        <v>34.55</v>
      </c>
      <c r="E196" s="213"/>
      <c r="F196" s="32"/>
      <c r="G196" s="152"/>
      <c r="H196" s="152"/>
    </row>
    <row r="197" spans="1:8" ht="15">
      <c r="A197" s="2"/>
      <c r="B197" s="2"/>
      <c r="C197" s="2"/>
      <c r="D197" s="2"/>
      <c r="E197" s="2"/>
      <c r="F197" s="2"/>
      <c r="G197" s="152"/>
      <c r="H197" s="152"/>
    </row>
    <row r="198" spans="1:8" ht="15">
      <c r="A198" s="3" t="s">
        <v>175</v>
      </c>
      <c r="B198" s="2"/>
      <c r="C198" s="2"/>
      <c r="D198" s="44" t="s">
        <v>32</v>
      </c>
      <c r="E198" s="214" t="s">
        <v>234</v>
      </c>
      <c r="F198" s="26" t="s">
        <v>32</v>
      </c>
      <c r="H198" s="152"/>
    </row>
    <row r="199" spans="1:6" ht="27.75" customHeight="1">
      <c r="A199" s="6" t="s">
        <v>3</v>
      </c>
      <c r="B199" s="6" t="s">
        <v>41</v>
      </c>
      <c r="C199" s="6" t="s">
        <v>237</v>
      </c>
      <c r="D199" s="6" t="s">
        <v>238</v>
      </c>
      <c r="E199" s="6" t="s">
        <v>42</v>
      </c>
      <c r="F199" s="6"/>
    </row>
    <row r="200" spans="1:6" ht="15">
      <c r="A200" s="215">
        <v>1</v>
      </c>
      <c r="B200" s="215">
        <v>2</v>
      </c>
      <c r="C200" s="215">
        <v>3</v>
      </c>
      <c r="D200" s="215">
        <v>4</v>
      </c>
      <c r="E200" s="215">
        <v>5</v>
      </c>
      <c r="F200" s="215"/>
    </row>
    <row r="201" spans="1:6" ht="45">
      <c r="A201" s="321">
        <v>2</v>
      </c>
      <c r="B201" s="322" t="s">
        <v>44</v>
      </c>
      <c r="C201" s="323">
        <v>2.6</v>
      </c>
      <c r="D201" s="323">
        <v>2.06</v>
      </c>
      <c r="E201" s="324">
        <v>0.79</v>
      </c>
      <c r="F201" s="14"/>
    </row>
    <row r="202" spans="1:6" ht="15" customHeight="1">
      <c r="A202" s="249" t="s">
        <v>19</v>
      </c>
      <c r="B202" s="250"/>
      <c r="C202" s="218">
        <v>2.6</v>
      </c>
      <c r="D202" s="218">
        <v>2.06</v>
      </c>
      <c r="E202" s="219">
        <f>D202/C202</f>
        <v>0.7923076923076923</v>
      </c>
      <c r="F202" s="18"/>
    </row>
    <row r="203" spans="1:6" ht="30.75" customHeight="1">
      <c r="A203" s="302" t="s">
        <v>115</v>
      </c>
      <c r="B203" s="303"/>
      <c r="C203" s="303"/>
      <c r="D203" s="2"/>
      <c r="E203" s="5">
        <f>D202/C202</f>
        <v>0.7923076923076923</v>
      </c>
      <c r="F203" s="2"/>
    </row>
    <row r="204" spans="1:6" ht="17.25" customHeight="1">
      <c r="A204" s="25" t="s">
        <v>116</v>
      </c>
      <c r="B204" s="26"/>
      <c r="C204" s="36"/>
      <c r="D204" s="56"/>
      <c r="E204" s="2"/>
      <c r="F204" s="2"/>
    </row>
    <row r="205" spans="1:6" ht="15">
      <c r="A205" s="296" t="s">
        <v>176</v>
      </c>
      <c r="B205" s="297"/>
      <c r="C205" s="297"/>
      <c r="D205" s="297"/>
      <c r="E205" s="2"/>
      <c r="F205" s="2"/>
    </row>
    <row r="206" spans="1:6" ht="27">
      <c r="A206" s="6" t="s">
        <v>23</v>
      </c>
      <c r="B206" s="6" t="s">
        <v>24</v>
      </c>
      <c r="C206" s="6" t="s">
        <v>25</v>
      </c>
      <c r="D206" s="6" t="s">
        <v>26</v>
      </c>
      <c r="E206" s="56"/>
      <c r="F206" s="2"/>
    </row>
    <row r="207" spans="1:6" ht="15">
      <c r="A207" s="270" t="s">
        <v>40</v>
      </c>
      <c r="B207" s="78" t="s">
        <v>229</v>
      </c>
      <c r="C207" s="319" t="s">
        <v>228</v>
      </c>
      <c r="D207" s="220">
        <v>2.21</v>
      </c>
      <c r="E207" s="26"/>
      <c r="F207" s="2"/>
    </row>
    <row r="208" spans="1:6" ht="15">
      <c r="A208" s="271"/>
      <c r="B208" s="78" t="s">
        <v>90</v>
      </c>
      <c r="C208" s="318" t="s">
        <v>227</v>
      </c>
      <c r="D208" s="221">
        <v>0.43</v>
      </c>
      <c r="E208" s="26"/>
      <c r="F208" s="214"/>
    </row>
    <row r="209" spans="1:6" ht="15">
      <c r="A209" s="271"/>
      <c r="B209" s="80" t="s">
        <v>28</v>
      </c>
      <c r="C209" s="318" t="s">
        <v>230</v>
      </c>
      <c r="D209" s="222">
        <v>0.2</v>
      </c>
      <c r="E209" s="2"/>
      <c r="F209" s="2"/>
    </row>
    <row r="210" spans="1:6" ht="15">
      <c r="A210" s="271"/>
      <c r="B210" s="82" t="s">
        <v>29</v>
      </c>
      <c r="C210" s="318" t="s">
        <v>231</v>
      </c>
      <c r="D210" s="31">
        <v>0.41</v>
      </c>
      <c r="E210" s="2"/>
      <c r="F210" s="2"/>
    </row>
    <row r="211" spans="1:6" ht="21" customHeight="1">
      <c r="A211" s="275" t="s">
        <v>94</v>
      </c>
      <c r="B211" s="268"/>
      <c r="C211" s="269"/>
      <c r="D211" s="223">
        <f>D208+D209+D210</f>
        <v>1.04</v>
      </c>
      <c r="E211" s="2"/>
      <c r="F211" s="2"/>
    </row>
    <row r="212" spans="1:6" ht="15" customHeight="1">
      <c r="A212" s="272" t="s">
        <v>31</v>
      </c>
      <c r="B212" s="273"/>
      <c r="C212" s="274"/>
      <c r="D212" s="32">
        <f>SUM(D207:D210)</f>
        <v>3.2500000000000004</v>
      </c>
      <c r="E212" s="2"/>
      <c r="F212" s="2"/>
    </row>
    <row r="213" spans="1:6" ht="20.25" customHeight="1">
      <c r="A213" s="2"/>
      <c r="B213" s="2"/>
      <c r="C213" s="2"/>
      <c r="D213" s="2"/>
      <c r="E213" s="2"/>
      <c r="F213" s="2"/>
    </row>
    <row r="214" spans="1:6" ht="15">
      <c r="A214" s="3" t="s">
        <v>177</v>
      </c>
      <c r="B214" s="2"/>
      <c r="C214" s="2"/>
      <c r="D214" s="2"/>
      <c r="E214" s="2"/>
      <c r="F214" s="2"/>
    </row>
    <row r="215" spans="1:6" ht="27">
      <c r="A215" s="6" t="s">
        <v>3</v>
      </c>
      <c r="B215" s="6"/>
      <c r="C215" s="6" t="s">
        <v>4</v>
      </c>
      <c r="D215" s="6" t="s">
        <v>5</v>
      </c>
      <c r="E215" s="6" t="s">
        <v>6</v>
      </c>
      <c r="F215" s="6" t="s">
        <v>43</v>
      </c>
    </row>
    <row r="216" spans="1:6" ht="15">
      <c r="A216" s="47">
        <v>1</v>
      </c>
      <c r="B216" s="47">
        <v>2</v>
      </c>
      <c r="C216" s="47">
        <v>3</v>
      </c>
      <c r="D216" s="47">
        <v>4</v>
      </c>
      <c r="E216" s="47" t="s">
        <v>8</v>
      </c>
      <c r="F216" s="215">
        <v>6</v>
      </c>
    </row>
    <row r="217" spans="1:6" ht="30">
      <c r="A217" s="19">
        <v>1</v>
      </c>
      <c r="B217" s="15" t="s">
        <v>203</v>
      </c>
      <c r="C217" s="31">
        <f>D207</f>
        <v>2.21</v>
      </c>
      <c r="D217" s="31">
        <v>2.21</v>
      </c>
      <c r="E217" s="31">
        <f>C217-D217</f>
        <v>0</v>
      </c>
      <c r="F217" s="216" t="e">
        <f>#REF!-#REF!</f>
        <v>#REF!</v>
      </c>
    </row>
    <row r="218" spans="1:6" ht="30">
      <c r="A218" s="19">
        <v>2</v>
      </c>
      <c r="B218" s="15" t="s">
        <v>235</v>
      </c>
      <c r="C218" s="212">
        <v>1.04</v>
      </c>
      <c r="D218" s="212">
        <v>1.04</v>
      </c>
      <c r="E218" s="31">
        <f>C218-D218</f>
        <v>0</v>
      </c>
      <c r="F218" s="216"/>
    </row>
    <row r="219" spans="1:9" ht="30">
      <c r="A219" s="19">
        <v>3</v>
      </c>
      <c r="B219" s="15" t="s">
        <v>236</v>
      </c>
      <c r="C219" s="31">
        <f>D211</f>
        <v>1.04</v>
      </c>
      <c r="D219" s="31">
        <v>1.04</v>
      </c>
      <c r="E219" s="31">
        <f>C219-D219</f>
        <v>0</v>
      </c>
      <c r="F219" s="216">
        <f>C201-D201</f>
        <v>0.54</v>
      </c>
      <c r="G219" s="129"/>
      <c r="H219" s="165"/>
      <c r="I219" s="129"/>
    </row>
    <row r="220" spans="1:7" ht="15">
      <c r="A220" s="19">
        <v>4</v>
      </c>
      <c r="B220" s="27" t="s">
        <v>34</v>
      </c>
      <c r="C220" s="32">
        <f>C217+C219</f>
        <v>3.25</v>
      </c>
      <c r="D220" s="32">
        <f>D217+D219</f>
        <v>3.25</v>
      </c>
      <c r="E220" s="32">
        <f>D220-C220</f>
        <v>0</v>
      </c>
      <c r="F220" s="224">
        <v>0</v>
      </c>
      <c r="G220" s="91" t="s">
        <v>48</v>
      </c>
    </row>
    <row r="221" spans="1:6" ht="15">
      <c r="A221" s="315"/>
      <c r="B221" s="315"/>
      <c r="C221" s="315"/>
      <c r="D221" s="315"/>
      <c r="E221" s="315"/>
      <c r="F221" s="315"/>
    </row>
    <row r="222" spans="1:6" ht="15" customHeight="1">
      <c r="A222" s="327" t="s">
        <v>204</v>
      </c>
      <c r="B222" s="328"/>
      <c r="C222" s="329"/>
      <c r="D222" s="330"/>
      <c r="E222" s="315"/>
      <c r="F222" s="330"/>
    </row>
    <row r="223" spans="1:6" ht="52.5">
      <c r="A223" s="313" t="s">
        <v>239</v>
      </c>
      <c r="B223" s="313" t="s">
        <v>45</v>
      </c>
      <c r="C223" s="313" t="s">
        <v>46</v>
      </c>
      <c r="D223" s="313" t="s">
        <v>47</v>
      </c>
      <c r="E223" s="313" t="s">
        <v>6</v>
      </c>
      <c r="F223" s="313" t="s">
        <v>241</v>
      </c>
    </row>
    <row r="224" spans="1:6" ht="15">
      <c r="A224" s="331">
        <v>1</v>
      </c>
      <c r="B224" s="331">
        <v>2</v>
      </c>
      <c r="C224" s="331">
        <v>3</v>
      </c>
      <c r="D224" s="331">
        <v>4</v>
      </c>
      <c r="E224" s="331" t="s">
        <v>69</v>
      </c>
      <c r="F224" s="334"/>
    </row>
    <row r="225" spans="1:6" ht="27" customHeight="1">
      <c r="A225" s="332">
        <v>1.04</v>
      </c>
      <c r="B225" s="332">
        <f>E102</f>
        <v>139.2</v>
      </c>
      <c r="C225" s="333">
        <f>(B225*750)/100000</f>
        <v>1.0439999999999998</v>
      </c>
      <c r="D225" s="333">
        <v>1.04</v>
      </c>
      <c r="E225" s="333">
        <f>C225-D225</f>
        <v>0.0039999999999997815</v>
      </c>
      <c r="F225" s="314">
        <f>D225/A225</f>
        <v>1</v>
      </c>
    </row>
    <row r="226" spans="1:6" ht="15">
      <c r="A226" s="315"/>
      <c r="B226" s="315"/>
      <c r="C226" s="315"/>
      <c r="D226" s="315"/>
      <c r="E226" s="315"/>
      <c r="F226" s="315"/>
    </row>
    <row r="227" spans="1:6" ht="15">
      <c r="A227" s="315"/>
      <c r="B227" s="315"/>
      <c r="C227" s="315"/>
      <c r="D227" s="315"/>
      <c r="E227" s="315"/>
      <c r="F227" s="315"/>
    </row>
    <row r="228" spans="1:6" ht="15">
      <c r="A228" s="263" t="s">
        <v>178</v>
      </c>
      <c r="B228" s="263"/>
      <c r="C228" s="263"/>
      <c r="D228" s="263"/>
      <c r="E228" s="263"/>
      <c r="F228" s="90"/>
    </row>
    <row r="229" spans="1:6" ht="15">
      <c r="A229" s="25" t="s">
        <v>117</v>
      </c>
      <c r="B229" s="26"/>
      <c r="C229" s="26"/>
      <c r="D229" s="26"/>
      <c r="E229" s="26"/>
      <c r="F229" s="90"/>
    </row>
    <row r="230" spans="1:6" ht="17.25" customHeight="1">
      <c r="A230" s="225" t="s">
        <v>118</v>
      </c>
      <c r="B230" s="226"/>
      <c r="C230" s="226"/>
      <c r="D230" s="226"/>
      <c r="E230" s="226"/>
      <c r="F230" s="90"/>
    </row>
    <row r="231" spans="1:6" ht="30" customHeight="1">
      <c r="A231" s="252" t="s">
        <v>215</v>
      </c>
      <c r="B231" s="253"/>
      <c r="C231" s="253"/>
      <c r="D231" s="253"/>
      <c r="E231" s="254"/>
      <c r="F231" s="90"/>
    </row>
    <row r="232" spans="1:6" ht="27">
      <c r="A232" s="38" t="s">
        <v>23</v>
      </c>
      <c r="B232" s="38" t="s">
        <v>24</v>
      </c>
      <c r="C232" s="38" t="s">
        <v>217</v>
      </c>
      <c r="D232" s="38" t="s">
        <v>218</v>
      </c>
      <c r="E232" s="38" t="s">
        <v>49</v>
      </c>
      <c r="F232" s="90"/>
    </row>
    <row r="233" spans="1:6" ht="15" customHeight="1">
      <c r="A233" s="276" t="s">
        <v>140</v>
      </c>
      <c r="B233" s="227" t="s">
        <v>91</v>
      </c>
      <c r="C233" s="227" t="s">
        <v>105</v>
      </c>
      <c r="D233" s="228">
        <v>0</v>
      </c>
      <c r="E233" s="24">
        <v>0</v>
      </c>
      <c r="F233" s="325" t="s">
        <v>242</v>
      </c>
    </row>
    <row r="234" spans="1:6" ht="15">
      <c r="A234" s="277"/>
      <c r="B234" s="227" t="s">
        <v>92</v>
      </c>
      <c r="C234" s="76"/>
      <c r="D234" s="228">
        <v>0</v>
      </c>
      <c r="E234" s="24">
        <v>0</v>
      </c>
      <c r="F234" s="325"/>
    </row>
    <row r="235" spans="1:6" ht="15">
      <c r="A235" s="277"/>
      <c r="B235" s="227" t="s">
        <v>93</v>
      </c>
      <c r="C235" s="227" t="s">
        <v>105</v>
      </c>
      <c r="D235" s="228">
        <v>0</v>
      </c>
      <c r="E235" s="24">
        <v>0</v>
      </c>
      <c r="F235" s="325"/>
    </row>
    <row r="236" spans="1:6" ht="15">
      <c r="A236" s="277"/>
      <c r="B236" s="227" t="s">
        <v>95</v>
      </c>
      <c r="C236" s="227" t="s">
        <v>105</v>
      </c>
      <c r="D236" s="228">
        <v>0</v>
      </c>
      <c r="E236" s="24">
        <v>0</v>
      </c>
      <c r="F236" s="325"/>
    </row>
    <row r="237" spans="1:6" ht="15">
      <c r="A237" s="277"/>
      <c r="B237" s="227" t="s">
        <v>141</v>
      </c>
      <c r="C237" s="227" t="s">
        <v>105</v>
      </c>
      <c r="D237" s="228">
        <v>0</v>
      </c>
      <c r="E237" s="24">
        <v>0</v>
      </c>
      <c r="F237" s="325"/>
    </row>
    <row r="238" spans="1:6" ht="15">
      <c r="A238" s="277"/>
      <c r="B238" s="227" t="s">
        <v>205</v>
      </c>
      <c r="C238" s="227" t="s">
        <v>105</v>
      </c>
      <c r="D238" s="228">
        <v>0</v>
      </c>
      <c r="E238" s="24">
        <v>0</v>
      </c>
      <c r="F238" s="325"/>
    </row>
    <row r="239" spans="1:6" ht="15">
      <c r="A239" s="277"/>
      <c r="B239" s="227" t="s">
        <v>206</v>
      </c>
      <c r="C239" s="24"/>
      <c r="D239" s="228">
        <v>0</v>
      </c>
      <c r="E239" s="24">
        <v>0</v>
      </c>
      <c r="F239" s="325"/>
    </row>
    <row r="240" spans="1:6" ht="15">
      <c r="A240" s="277"/>
      <c r="B240" s="227" t="s">
        <v>207</v>
      </c>
      <c r="C240" s="227" t="s">
        <v>105</v>
      </c>
      <c r="D240" s="228">
        <v>0</v>
      </c>
      <c r="E240" s="24">
        <v>0</v>
      </c>
      <c r="F240" s="325"/>
    </row>
    <row r="241" spans="1:6" ht="30" customHeight="1">
      <c r="A241" s="277"/>
      <c r="B241" s="238" t="s">
        <v>208</v>
      </c>
      <c r="C241" s="230"/>
      <c r="D241" s="228">
        <v>0</v>
      </c>
      <c r="E241" s="24">
        <v>0</v>
      </c>
      <c r="F241" s="325"/>
    </row>
    <row r="242" spans="1:6" ht="15" customHeight="1">
      <c r="A242" s="277"/>
      <c r="B242" s="227" t="s">
        <v>209</v>
      </c>
      <c r="C242" s="227" t="s">
        <v>105</v>
      </c>
      <c r="D242" s="228">
        <v>0</v>
      </c>
      <c r="E242" s="24">
        <v>0</v>
      </c>
      <c r="F242" s="325"/>
    </row>
    <row r="243" spans="1:6" ht="15">
      <c r="A243" s="277"/>
      <c r="B243" s="227" t="s">
        <v>210</v>
      </c>
      <c r="C243" s="40" t="s">
        <v>142</v>
      </c>
      <c r="D243" s="228">
        <v>0</v>
      </c>
      <c r="E243" s="24">
        <v>0</v>
      </c>
      <c r="F243" s="325"/>
    </row>
    <row r="244" spans="1:6" ht="15">
      <c r="A244" s="277"/>
      <c r="B244" s="227" t="s">
        <v>211</v>
      </c>
      <c r="C244" s="227" t="s">
        <v>105</v>
      </c>
      <c r="D244" s="228">
        <v>0</v>
      </c>
      <c r="E244" s="24">
        <v>0</v>
      </c>
      <c r="F244" s="325"/>
    </row>
    <row r="245" spans="1:6" ht="15">
      <c r="A245" s="277"/>
      <c r="B245" s="227" t="s">
        <v>212</v>
      </c>
      <c r="C245" s="227"/>
      <c r="D245" s="228">
        <v>0</v>
      </c>
      <c r="E245" s="24">
        <v>0</v>
      </c>
      <c r="F245" s="325"/>
    </row>
    <row r="246" spans="1:6" ht="15">
      <c r="A246" s="277"/>
      <c r="B246" s="227" t="s">
        <v>213</v>
      </c>
      <c r="D246" s="228">
        <v>0</v>
      </c>
      <c r="E246" s="24">
        <v>0</v>
      </c>
      <c r="F246" s="325"/>
    </row>
    <row r="247" spans="1:6" ht="15">
      <c r="A247" s="278"/>
      <c r="B247" s="111" t="s">
        <v>30</v>
      </c>
      <c r="C247" s="227">
        <v>0</v>
      </c>
      <c r="D247" s="228">
        <v>0</v>
      </c>
      <c r="E247" s="24">
        <v>0</v>
      </c>
      <c r="F247" s="325"/>
    </row>
    <row r="248" spans="1:6" ht="15">
      <c r="A248" s="111"/>
      <c r="B248" s="111" t="s">
        <v>31</v>
      </c>
      <c r="C248" s="227">
        <v>0</v>
      </c>
      <c r="D248" s="228">
        <v>0</v>
      </c>
      <c r="E248" s="24">
        <v>0</v>
      </c>
      <c r="F248" s="325"/>
    </row>
    <row r="249" spans="1:6" ht="15">
      <c r="A249" s="160"/>
      <c r="B249" s="160"/>
      <c r="C249" s="98"/>
      <c r="D249" s="166"/>
      <c r="E249" s="97"/>
      <c r="F249" s="90"/>
    </row>
    <row r="250" spans="1:6" ht="15">
      <c r="A250" s="25" t="s">
        <v>179</v>
      </c>
      <c r="B250" s="26"/>
      <c r="C250" s="26"/>
      <c r="D250" s="26"/>
      <c r="E250" s="26"/>
      <c r="F250" s="26"/>
    </row>
    <row r="251" spans="1:6" ht="15">
      <c r="A251" s="255" t="s">
        <v>50</v>
      </c>
      <c r="B251" s="257" t="s">
        <v>51</v>
      </c>
      <c r="C251" s="258"/>
      <c r="D251" s="259" t="s">
        <v>52</v>
      </c>
      <c r="E251" s="259"/>
      <c r="F251" s="185" t="s">
        <v>53</v>
      </c>
    </row>
    <row r="252" spans="1:6" ht="12" customHeight="1">
      <c r="A252" s="256"/>
      <c r="B252" s="76" t="s">
        <v>54</v>
      </c>
      <c r="C252" s="76" t="s">
        <v>55</v>
      </c>
      <c r="D252" s="76" t="s">
        <v>54</v>
      </c>
      <c r="E252" s="76" t="s">
        <v>55</v>
      </c>
      <c r="F252" s="76" t="s">
        <v>54</v>
      </c>
    </row>
    <row r="253" spans="1:6" ht="18.75" customHeight="1">
      <c r="A253" s="24" t="s">
        <v>216</v>
      </c>
      <c r="B253" s="24">
        <v>0</v>
      </c>
      <c r="C253" s="212">
        <v>0</v>
      </c>
      <c r="D253" s="24">
        <v>0</v>
      </c>
      <c r="E253" s="212">
        <v>0</v>
      </c>
      <c r="F253" s="217">
        <v>0</v>
      </c>
    </row>
    <row r="254" spans="1:6" ht="15">
      <c r="A254" s="232"/>
      <c r="B254" s="232"/>
      <c r="C254" s="232"/>
      <c r="D254" s="232"/>
      <c r="E254" s="26"/>
      <c r="F254" s="26"/>
    </row>
    <row r="255" spans="1:6" s="90" customFormat="1" ht="15">
      <c r="A255" s="25" t="s">
        <v>119</v>
      </c>
      <c r="B255" s="26"/>
      <c r="C255" s="26"/>
      <c r="D255" s="26"/>
      <c r="E255" s="26"/>
      <c r="F255" s="226"/>
    </row>
    <row r="256" spans="1:6" s="90" customFormat="1" ht="15">
      <c r="A256" s="249" t="s">
        <v>125</v>
      </c>
      <c r="B256" s="250"/>
      <c r="C256" s="251" t="s">
        <v>126</v>
      </c>
      <c r="D256" s="251"/>
      <c r="E256" s="249" t="s">
        <v>56</v>
      </c>
      <c r="F256" s="250"/>
    </row>
    <row r="257" spans="1:6" s="90" customFormat="1" ht="15" customHeight="1">
      <c r="A257" s="38" t="s">
        <v>54</v>
      </c>
      <c r="B257" s="38" t="s">
        <v>57</v>
      </c>
      <c r="C257" s="38" t="s">
        <v>54</v>
      </c>
      <c r="D257" s="38" t="s">
        <v>57</v>
      </c>
      <c r="E257" s="38" t="s">
        <v>54</v>
      </c>
      <c r="F257" s="38" t="s">
        <v>58</v>
      </c>
    </row>
    <row r="258" spans="1:6" s="90" customFormat="1" ht="14.25" customHeight="1">
      <c r="A258" s="76">
        <v>1</v>
      </c>
      <c r="B258" s="76">
        <v>2</v>
      </c>
      <c r="C258" s="76">
        <v>3</v>
      </c>
      <c r="D258" s="76">
        <v>4</v>
      </c>
      <c r="E258" s="76">
        <v>5</v>
      </c>
      <c r="F258" s="76">
        <v>6</v>
      </c>
    </row>
    <row r="259" spans="1:6" s="90" customFormat="1" ht="15" customHeight="1">
      <c r="A259" s="228">
        <v>0</v>
      </c>
      <c r="B259" s="234">
        <v>0</v>
      </c>
      <c r="C259" s="235">
        <v>0</v>
      </c>
      <c r="D259" s="236">
        <v>0</v>
      </c>
      <c r="E259" s="237">
        <v>0</v>
      </c>
      <c r="F259" s="237">
        <v>0</v>
      </c>
    </row>
    <row r="260" spans="1:5" s="90" customFormat="1" ht="15">
      <c r="A260" s="101"/>
      <c r="B260" s="102"/>
      <c r="C260" s="103"/>
      <c r="D260" s="104"/>
      <c r="E260" s="105"/>
    </row>
    <row r="261" spans="1:6" s="90" customFormat="1" ht="15">
      <c r="A261" s="239" t="s">
        <v>120</v>
      </c>
      <c r="B261" s="26"/>
      <c r="C261" s="26"/>
      <c r="D261" s="26"/>
      <c r="E261" s="26"/>
      <c r="F261" s="26"/>
    </row>
    <row r="262" spans="1:6" s="90" customFormat="1" ht="15">
      <c r="A262" s="225" t="s">
        <v>121</v>
      </c>
      <c r="B262" s="26"/>
      <c r="C262" s="26"/>
      <c r="D262" s="26"/>
      <c r="E262" s="26"/>
      <c r="F262" s="232"/>
    </row>
    <row r="263" spans="1:6" s="90" customFormat="1" ht="15">
      <c r="A263" s="240"/>
      <c r="B263" s="241"/>
      <c r="C263" s="226"/>
      <c r="D263" s="226"/>
      <c r="E263" s="226"/>
      <c r="F263" s="26"/>
    </row>
    <row r="264" spans="1:6" s="90" customFormat="1" ht="15" customHeight="1">
      <c r="A264" s="252" t="s">
        <v>219</v>
      </c>
      <c r="B264" s="253"/>
      <c r="C264" s="253"/>
      <c r="D264" s="253"/>
      <c r="E264" s="254"/>
      <c r="F264" s="26"/>
    </row>
    <row r="265" spans="1:6" s="90" customFormat="1" ht="27">
      <c r="A265" s="38" t="s">
        <v>23</v>
      </c>
      <c r="B265" s="38" t="s">
        <v>24</v>
      </c>
      <c r="C265" s="38" t="s">
        <v>220</v>
      </c>
      <c r="D265" s="38" t="s">
        <v>221</v>
      </c>
      <c r="E265" s="38" t="s">
        <v>49</v>
      </c>
      <c r="F265" s="26"/>
    </row>
    <row r="266" spans="1:6" s="90" customFormat="1" ht="15">
      <c r="A266" s="255" t="s">
        <v>140</v>
      </c>
      <c r="B266" s="227" t="s">
        <v>91</v>
      </c>
      <c r="C266" s="227" t="s">
        <v>105</v>
      </c>
      <c r="D266" s="228">
        <v>0</v>
      </c>
      <c r="E266" s="24">
        <v>0</v>
      </c>
      <c r="F266" s="26"/>
    </row>
    <row r="267" spans="1:6" s="90" customFormat="1" ht="15">
      <c r="A267" s="262"/>
      <c r="B267" s="227" t="s">
        <v>92</v>
      </c>
      <c r="C267" s="227">
        <v>13</v>
      </c>
      <c r="D267" s="228">
        <v>0</v>
      </c>
      <c r="E267" s="24">
        <v>0.65</v>
      </c>
      <c r="F267" s="26"/>
    </row>
    <row r="268" spans="1:6" s="90" customFormat="1" ht="15">
      <c r="A268" s="262"/>
      <c r="B268" s="227" t="s">
        <v>93</v>
      </c>
      <c r="C268" s="227" t="s">
        <v>105</v>
      </c>
      <c r="D268" s="228">
        <v>0</v>
      </c>
      <c r="E268" s="24">
        <v>0</v>
      </c>
      <c r="F268" s="26"/>
    </row>
    <row r="269" spans="1:6" s="90" customFormat="1" ht="15">
      <c r="A269" s="262"/>
      <c r="B269" s="227" t="s">
        <v>95</v>
      </c>
      <c r="C269" s="227" t="s">
        <v>105</v>
      </c>
      <c r="D269" s="228">
        <v>0</v>
      </c>
      <c r="E269" s="24">
        <v>0</v>
      </c>
      <c r="F269" s="26"/>
    </row>
    <row r="270" spans="1:6" s="90" customFormat="1" ht="15">
      <c r="A270" s="262"/>
      <c r="B270" s="227" t="s">
        <v>141</v>
      </c>
      <c r="C270" s="227" t="s">
        <v>105</v>
      </c>
      <c r="D270" s="228">
        <v>0</v>
      </c>
      <c r="E270" s="24">
        <v>0</v>
      </c>
      <c r="F270" s="26"/>
    </row>
    <row r="271" spans="1:6" s="90" customFormat="1" ht="15">
      <c r="A271" s="262"/>
      <c r="B271" s="227" t="s">
        <v>205</v>
      </c>
      <c r="C271" s="227" t="s">
        <v>105</v>
      </c>
      <c r="D271" s="228">
        <v>0</v>
      </c>
      <c r="E271" s="24">
        <v>0</v>
      </c>
      <c r="F271" s="26"/>
    </row>
    <row r="272" spans="1:6" s="90" customFormat="1" ht="15">
      <c r="A272" s="262"/>
      <c r="B272" s="76" t="s">
        <v>206</v>
      </c>
      <c r="C272" s="24"/>
      <c r="D272" s="229">
        <v>0</v>
      </c>
      <c r="E272" s="229">
        <v>0</v>
      </c>
      <c r="F272" s="26"/>
    </row>
    <row r="273" spans="1:6" s="90" customFormat="1" ht="15">
      <c r="A273" s="262"/>
      <c r="B273" s="227" t="s">
        <v>207</v>
      </c>
      <c r="C273" s="227" t="s">
        <v>105</v>
      </c>
      <c r="D273" s="24">
        <v>0</v>
      </c>
      <c r="E273" s="212">
        <v>0</v>
      </c>
      <c r="F273" s="26"/>
    </row>
    <row r="274" spans="1:6" s="90" customFormat="1" ht="42" customHeight="1">
      <c r="A274" s="262"/>
      <c r="B274" s="231" t="s">
        <v>208</v>
      </c>
      <c r="C274" s="227" t="s">
        <v>105</v>
      </c>
      <c r="D274" s="228">
        <v>13</v>
      </c>
      <c r="E274" s="212">
        <v>0.65</v>
      </c>
      <c r="F274" s="242" t="s">
        <v>214</v>
      </c>
    </row>
    <row r="275" spans="1:6" s="90" customFormat="1" ht="15">
      <c r="A275" s="262"/>
      <c r="B275" s="227" t="s">
        <v>209</v>
      </c>
      <c r="C275" s="227" t="s">
        <v>105</v>
      </c>
      <c r="D275" s="228">
        <v>0</v>
      </c>
      <c r="E275" s="212">
        <v>0</v>
      </c>
      <c r="F275" s="26"/>
    </row>
    <row r="276" spans="1:6" s="90" customFormat="1" ht="15">
      <c r="A276" s="262"/>
      <c r="B276" s="227" t="s">
        <v>210</v>
      </c>
      <c r="C276" s="40" t="s">
        <v>142</v>
      </c>
      <c r="D276" s="228">
        <v>0</v>
      </c>
      <c r="E276" s="212">
        <v>0</v>
      </c>
      <c r="F276" s="26"/>
    </row>
    <row r="277" spans="1:6" s="90" customFormat="1" ht="15">
      <c r="A277" s="262"/>
      <c r="B277" s="227" t="s">
        <v>211</v>
      </c>
      <c r="C277" s="227" t="s">
        <v>105</v>
      </c>
      <c r="D277" s="228">
        <v>0</v>
      </c>
      <c r="E277" s="212">
        <v>0</v>
      </c>
      <c r="F277" s="26"/>
    </row>
    <row r="278" spans="1:6" s="90" customFormat="1" ht="15">
      <c r="A278" s="262"/>
      <c r="B278" s="227" t="s">
        <v>212</v>
      </c>
      <c r="C278" s="227"/>
      <c r="D278" s="228"/>
      <c r="E278" s="212"/>
      <c r="F278" s="26"/>
    </row>
    <row r="279" spans="1:6" s="90" customFormat="1" ht="15">
      <c r="A279" s="262"/>
      <c r="B279" s="227" t="s">
        <v>213</v>
      </c>
      <c r="C279" s="227"/>
      <c r="D279" s="228"/>
      <c r="E279" s="212"/>
      <c r="F279" s="26"/>
    </row>
    <row r="280" spans="1:6" s="90" customFormat="1" ht="45">
      <c r="A280" s="256"/>
      <c r="B280" s="111" t="s">
        <v>30</v>
      </c>
      <c r="C280" s="227">
        <v>13</v>
      </c>
      <c r="D280" s="229">
        <f>D273+D274+D275</f>
        <v>13</v>
      </c>
      <c r="E280" s="77">
        <v>1.3</v>
      </c>
      <c r="F280" s="248" t="s">
        <v>222</v>
      </c>
    </row>
    <row r="281" spans="1:6" s="90" customFormat="1" ht="15">
      <c r="A281" s="111"/>
      <c r="B281" s="111" t="s">
        <v>31</v>
      </c>
      <c r="C281" s="24">
        <v>13</v>
      </c>
      <c r="D281" s="229">
        <f>D272+D280</f>
        <v>13</v>
      </c>
      <c r="E281" s="77">
        <f>E272+E280</f>
        <v>1.3</v>
      </c>
      <c r="F281" s="2"/>
    </row>
    <row r="282" spans="1:6" s="90" customFormat="1" ht="15">
      <c r="A282" s="243"/>
      <c r="B282" s="243"/>
      <c r="C282" s="244"/>
      <c r="D282" s="245"/>
      <c r="E282" s="246"/>
      <c r="F282" s="2"/>
    </row>
    <row r="283" spans="1:6" s="90" customFormat="1" ht="15">
      <c r="A283" s="25" t="s">
        <v>180</v>
      </c>
      <c r="B283" s="26"/>
      <c r="C283" s="26"/>
      <c r="D283" s="26"/>
      <c r="E283" s="26"/>
      <c r="F283" s="26"/>
    </row>
    <row r="284" spans="1:6" s="90" customFormat="1" ht="15">
      <c r="A284" s="255" t="s">
        <v>50</v>
      </c>
      <c r="B284" s="257" t="s">
        <v>51</v>
      </c>
      <c r="C284" s="258"/>
      <c r="D284" s="257" t="s">
        <v>52</v>
      </c>
      <c r="E284" s="258"/>
      <c r="F284" s="76" t="s">
        <v>53</v>
      </c>
    </row>
    <row r="285" spans="1:6" s="90" customFormat="1" ht="12.75" customHeight="1">
      <c r="A285" s="256"/>
      <c r="B285" s="185" t="s">
        <v>54</v>
      </c>
      <c r="C285" s="186" t="s">
        <v>55</v>
      </c>
      <c r="D285" s="76" t="s">
        <v>54</v>
      </c>
      <c r="E285" s="76" t="s">
        <v>55</v>
      </c>
      <c r="F285" s="76" t="s">
        <v>54</v>
      </c>
    </row>
    <row r="286" spans="1:6" s="90" customFormat="1" ht="15">
      <c r="A286" s="24" t="s">
        <v>216</v>
      </c>
      <c r="B286" s="247">
        <v>26</v>
      </c>
      <c r="C286" s="247">
        <v>130</v>
      </c>
      <c r="D286" s="247">
        <v>26</v>
      </c>
      <c r="E286" s="247">
        <v>130</v>
      </c>
      <c r="F286" s="217">
        <v>0</v>
      </c>
    </row>
    <row r="287" spans="1:6" s="90" customFormat="1" ht="15" customHeight="1">
      <c r="A287" s="26"/>
      <c r="B287" s="26" t="s">
        <v>223</v>
      </c>
      <c r="C287" s="26"/>
      <c r="D287" s="26"/>
      <c r="E287" s="26"/>
      <c r="F287" s="110"/>
    </row>
    <row r="288" spans="1:6" s="90" customFormat="1" ht="17.25" customHeight="1">
      <c r="A288" s="25" t="s">
        <v>122</v>
      </c>
      <c r="B288" s="26"/>
      <c r="C288" s="26"/>
      <c r="D288" s="26"/>
      <c r="E288" s="26"/>
      <c r="F288" s="2"/>
    </row>
    <row r="289" spans="1:7" s="90" customFormat="1" ht="25.5">
      <c r="A289" s="249" t="s">
        <v>224</v>
      </c>
      <c r="B289" s="250"/>
      <c r="C289" s="251" t="s">
        <v>143</v>
      </c>
      <c r="D289" s="251"/>
      <c r="E289" s="233" t="s">
        <v>56</v>
      </c>
      <c r="F289" s="233"/>
      <c r="G289" s="326">
        <f>26*5000</f>
        <v>130000</v>
      </c>
    </row>
    <row r="290" spans="1:6" s="90" customFormat="1" ht="15">
      <c r="A290" s="38" t="s">
        <v>127</v>
      </c>
      <c r="B290" s="38" t="s">
        <v>57</v>
      </c>
      <c r="C290" s="38" t="s">
        <v>127</v>
      </c>
      <c r="D290" s="38" t="s">
        <v>57</v>
      </c>
      <c r="E290" s="38" t="s">
        <v>54</v>
      </c>
      <c r="F290" s="38" t="s">
        <v>58</v>
      </c>
    </row>
    <row r="291" spans="1:6" s="90" customFormat="1" ht="15" customHeight="1">
      <c r="A291" s="76">
        <v>1</v>
      </c>
      <c r="B291" s="76">
        <v>2</v>
      </c>
      <c r="C291" s="76">
        <v>3</v>
      </c>
      <c r="D291" s="76">
        <v>4</v>
      </c>
      <c r="E291" s="76">
        <v>5</v>
      </c>
      <c r="F291" s="76">
        <v>6</v>
      </c>
    </row>
    <row r="292" spans="1:6" s="90" customFormat="1" ht="15" customHeight="1">
      <c r="A292" s="228">
        <v>26</v>
      </c>
      <c r="B292" s="234">
        <v>1.3</v>
      </c>
      <c r="C292" s="24">
        <v>26</v>
      </c>
      <c r="D292" s="24">
        <v>1.3</v>
      </c>
      <c r="E292" s="18">
        <v>1</v>
      </c>
      <c r="F292" s="18">
        <v>1</v>
      </c>
    </row>
    <row r="293" spans="1:6" s="90" customFormat="1" ht="15">
      <c r="A293" s="260"/>
      <c r="B293" s="260"/>
      <c r="C293" s="260"/>
      <c r="D293" s="260"/>
      <c r="E293" s="260"/>
      <c r="F293" s="260"/>
    </row>
    <row r="294" spans="1:6" s="90" customFormat="1" ht="15">
      <c r="A294" s="261"/>
      <c r="B294" s="261"/>
      <c r="C294" s="261"/>
      <c r="D294" s="261"/>
      <c r="E294" s="261"/>
      <c r="F294" s="261"/>
    </row>
    <row r="295" spans="1:6" s="90" customFormat="1" ht="15" customHeight="1">
      <c r="A295" s="91"/>
      <c r="B295" s="102"/>
      <c r="C295" s="98"/>
      <c r="D295" s="98"/>
      <c r="E295" s="106"/>
      <c r="F295" s="91"/>
    </row>
    <row r="296" s="90" customFormat="1" ht="15" customHeight="1"/>
    <row r="297" s="90" customFormat="1" ht="15"/>
    <row r="298" s="90" customFormat="1" ht="15"/>
    <row r="299" s="90" customFormat="1" ht="15"/>
    <row r="300" s="90" customFormat="1" ht="15" customHeight="1"/>
    <row r="301" s="90" customFormat="1" ht="15"/>
    <row r="302" s="90" customFormat="1" ht="15"/>
    <row r="303" s="90" customFormat="1" ht="38.25" customHeight="1"/>
    <row r="304" s="90" customFormat="1" ht="15"/>
    <row r="305" s="90" customFormat="1" ht="15"/>
    <row r="306" s="90" customFormat="1" ht="15"/>
    <row r="307" s="90" customFormat="1" ht="15"/>
    <row r="308" s="90" customFormat="1" ht="15"/>
    <row r="309" spans="1:2" s="90" customFormat="1" ht="15">
      <c r="A309" s="100"/>
      <c r="B309" s="100"/>
    </row>
    <row r="310" spans="1:2" s="90" customFormat="1" ht="15">
      <c r="A310" s="99"/>
      <c r="B310" s="100"/>
    </row>
    <row r="311" s="90" customFormat="1" ht="15"/>
    <row r="312" s="90" customFormat="1" ht="12.75" customHeight="1"/>
    <row r="313" s="90" customFormat="1" ht="15"/>
    <row r="314" s="90" customFormat="1" ht="15" customHeight="1"/>
    <row r="315" spans="1:2" s="90" customFormat="1" ht="15.75" customHeight="1">
      <c r="A315" s="107"/>
      <c r="B315" s="100"/>
    </row>
    <row r="316" spans="1:2" s="90" customFormat="1" ht="15">
      <c r="A316" s="100"/>
      <c r="B316" s="100"/>
    </row>
    <row r="317" s="90" customFormat="1" ht="15"/>
    <row r="318" s="90" customFormat="1" ht="15"/>
    <row r="320" ht="14.25" customHeight="1"/>
    <row r="322" ht="12" customHeight="1"/>
    <row r="326" ht="15" customHeight="1"/>
    <row r="334" ht="23.25" customHeight="1"/>
    <row r="335" ht="23.25" customHeight="1"/>
  </sheetData>
  <sheetProtection/>
  <mergeCells count="61">
    <mergeCell ref="F233:F248"/>
    <mergeCell ref="A181:D181"/>
    <mergeCell ref="A205:D205"/>
    <mergeCell ref="B31:C31"/>
    <mergeCell ref="D30:E30"/>
    <mergeCell ref="A34:E34"/>
    <mergeCell ref="A31:A32"/>
    <mergeCell ref="A179:E179"/>
    <mergeCell ref="A203:C203"/>
    <mergeCell ref="A183:A186"/>
    <mergeCell ref="A1:F1"/>
    <mergeCell ref="A2:F2"/>
    <mergeCell ref="A3:F3"/>
    <mergeCell ref="A40:F40"/>
    <mergeCell ref="B32:C32"/>
    <mergeCell ref="A11:D11"/>
    <mergeCell ref="A13:A14"/>
    <mergeCell ref="B13:E13"/>
    <mergeCell ref="D19:E19"/>
    <mergeCell ref="A25:D25"/>
    <mergeCell ref="A26:D26"/>
    <mergeCell ref="A30:C30"/>
    <mergeCell ref="A39:C39"/>
    <mergeCell ref="A4:F4"/>
    <mergeCell ref="A5:F5"/>
    <mergeCell ref="A7:F7"/>
    <mergeCell ref="C35:D35"/>
    <mergeCell ref="A19:C19"/>
    <mergeCell ref="C36:D36"/>
    <mergeCell ref="A233:A247"/>
    <mergeCell ref="H41:K41"/>
    <mergeCell ref="K49:N49"/>
    <mergeCell ref="H157:I157"/>
    <mergeCell ref="A125:A129"/>
    <mergeCell ref="B129:C129"/>
    <mergeCell ref="A123:D123"/>
    <mergeCell ref="A121:E121"/>
    <mergeCell ref="A69:F69"/>
    <mergeCell ref="A56:F56"/>
    <mergeCell ref="A228:E228"/>
    <mergeCell ref="A231:E231"/>
    <mergeCell ref="A202:B202"/>
    <mergeCell ref="A188:C188"/>
    <mergeCell ref="A187:C187"/>
    <mergeCell ref="A207:A210"/>
    <mergeCell ref="A212:C212"/>
    <mergeCell ref="A211:C211"/>
    <mergeCell ref="A251:A252"/>
    <mergeCell ref="B251:C251"/>
    <mergeCell ref="D251:E251"/>
    <mergeCell ref="A293:F294"/>
    <mergeCell ref="B284:C284"/>
    <mergeCell ref="D284:E284"/>
    <mergeCell ref="A284:A285"/>
    <mergeCell ref="A266:A280"/>
    <mergeCell ref="A289:B289"/>
    <mergeCell ref="C289:D289"/>
    <mergeCell ref="A264:E264"/>
    <mergeCell ref="C256:D256"/>
    <mergeCell ref="E256:F256"/>
    <mergeCell ref="A256:B256"/>
  </mergeCells>
  <printOptions horizontalCentered="1"/>
  <pageMargins left="0" right="0" top="0" bottom="0" header="0.5118110236220472" footer="0.5118110236220472"/>
  <pageSetup horizontalDpi="300" verticalDpi="300" orientation="portrait" scale="71" r:id="rId2"/>
  <headerFooter alignWithMargins="0">
    <oddFooter>&amp;LNSG-MDM&amp;R&amp;P of &amp;N
Analysis Sheet 2011-12
Lakshadweep
</oddFooter>
  </headerFooter>
  <rowBreaks count="6" manualBreakCount="6">
    <brk id="38" max="5" man="1"/>
    <brk id="76" max="5" man="1"/>
    <brk id="114" max="5" man="1"/>
    <brk id="149" max="5" man="1"/>
    <brk id="189" max="5" man="1"/>
    <brk id="22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Mridula sircar</cp:lastModifiedBy>
  <cp:lastPrinted>2012-02-23T05:59:23Z</cp:lastPrinted>
  <dcterms:created xsi:type="dcterms:W3CDTF">2009-02-28T10:02:12Z</dcterms:created>
  <dcterms:modified xsi:type="dcterms:W3CDTF">2020-04-26T16:33:24Z</dcterms:modified>
  <cp:category/>
  <cp:version/>
  <cp:contentType/>
  <cp:contentStatus/>
</cp:coreProperties>
</file>